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80" windowWidth="9000" windowHeight="3345" tabRatio="763" firstSheet="1" activeTab="1"/>
  </bookViews>
  <sheets>
    <sheet name="Свод в программу (2)" sheetId="11" state="hidden" r:id="rId1"/>
    <sheet name="КЭР - бюджет РТ" sheetId="1" r:id="rId2"/>
    <sheet name="Лист1" sheetId="12" r:id="rId3"/>
  </sheets>
  <definedNames>
    <definedName name="_xlnm.Print_Titles" localSheetId="1">'КЭР - бюджет РТ'!$3:$5</definedName>
    <definedName name="_xlnm.Print_Titles" localSheetId="0">'Свод в программу (2)'!$2:$2</definedName>
    <definedName name="_xlnm.Print_Area" localSheetId="1">'КЭР - бюджет РТ'!$A$1:$U$329</definedName>
    <definedName name="_xlnm.Print_Area" localSheetId="2">Лист1!$A$1:$E$7</definedName>
    <definedName name="_xlnm.Print_Area" localSheetId="0">'Свод в программу (2)'!$A$1:$E$19</definedName>
  </definedNames>
  <calcPr calcId="145621"/>
</workbook>
</file>

<file path=xl/calcChain.xml><?xml version="1.0" encoding="utf-8"?>
<calcChain xmlns="http://schemas.openxmlformats.org/spreadsheetml/2006/main">
  <c r="P6" i="1" l="1"/>
  <c r="O6" i="1"/>
  <c r="L6" i="1"/>
  <c r="K6" i="1"/>
  <c r="J6" i="1"/>
  <c r="F6" i="1"/>
  <c r="T104" i="1"/>
  <c r="S104" i="1"/>
  <c r="R104" i="1"/>
  <c r="P104" i="1"/>
  <c r="O104" i="1"/>
  <c r="N104" i="1"/>
  <c r="L104" i="1"/>
  <c r="K104" i="1"/>
  <c r="J104" i="1"/>
  <c r="H104" i="1"/>
  <c r="G104" i="1"/>
  <c r="F104" i="1"/>
  <c r="I295" i="1"/>
  <c r="K22" i="1"/>
  <c r="J22" i="1"/>
  <c r="F22" i="1"/>
  <c r="F13" i="1"/>
  <c r="E8" i="1"/>
  <c r="I287" i="1" l="1"/>
  <c r="E200" i="1" l="1"/>
  <c r="I272" i="1"/>
  <c r="E266" i="1" l="1"/>
  <c r="M300" i="1" l="1"/>
  <c r="I299" i="1"/>
  <c r="M268" i="1"/>
  <c r="I267" i="1"/>
  <c r="M247" i="1"/>
  <c r="I246" i="1"/>
  <c r="M203" i="1"/>
  <c r="M202" i="1"/>
  <c r="I201" i="1"/>
  <c r="M156" i="1"/>
  <c r="M155" i="1"/>
  <c r="M138" i="1"/>
  <c r="E295" i="1" l="1"/>
  <c r="E296" i="1"/>
  <c r="I277" i="1"/>
  <c r="I276" i="1"/>
  <c r="I275" i="1"/>
  <c r="I253" i="1"/>
  <c r="I254" i="1"/>
  <c r="I216" i="1"/>
  <c r="I215" i="1"/>
  <c r="I214" i="1"/>
  <c r="I213" i="1"/>
  <c r="I212" i="1"/>
  <c r="I209" i="1"/>
  <c r="I144" i="1"/>
  <c r="I143" i="1"/>
  <c r="E119" i="1"/>
  <c r="I159" i="1" l="1"/>
  <c r="I62" i="1" l="1"/>
  <c r="I65" i="1"/>
  <c r="I66" i="1"/>
  <c r="I67" i="1"/>
  <c r="M62" i="1"/>
  <c r="Q62" i="1"/>
  <c r="S13" i="1"/>
  <c r="T13" i="1"/>
  <c r="O13" i="1"/>
  <c r="K13" i="1"/>
  <c r="G13" i="1"/>
  <c r="I190" i="1" l="1"/>
  <c r="I189" i="1"/>
  <c r="I188" i="1"/>
  <c r="I185" i="1"/>
  <c r="I182" i="1"/>
  <c r="I169" i="1"/>
  <c r="I187" i="1"/>
  <c r="I178" i="1"/>
  <c r="I179" i="1"/>
  <c r="I177" i="1"/>
  <c r="I180" i="1"/>
  <c r="E176" i="1"/>
  <c r="E175" i="1"/>
  <c r="E174" i="1"/>
  <c r="E173" i="1"/>
  <c r="E172" i="1"/>
  <c r="E171" i="1"/>
  <c r="E170" i="1"/>
  <c r="I168" i="1"/>
  <c r="I172" i="1"/>
  <c r="E168" i="1"/>
  <c r="E166" i="1"/>
  <c r="E167" i="1"/>
  <c r="E165" i="1"/>
  <c r="E158" i="1"/>
  <c r="E154" i="1"/>
  <c r="E149" i="1"/>
  <c r="E282" i="1" l="1"/>
  <c r="I279" i="1"/>
  <c r="I284" i="1"/>
  <c r="I285" i="1"/>
  <c r="E286" i="1"/>
  <c r="E285" i="1"/>
  <c r="E284" i="1"/>
  <c r="E283" i="1"/>
  <c r="I283" i="1"/>
  <c r="I280" i="1"/>
  <c r="I265" i="1"/>
  <c r="I281" i="1"/>
  <c r="E269" i="1"/>
  <c r="I273" i="1"/>
  <c r="E271" i="1"/>
  <c r="I263" i="1"/>
  <c r="I282" i="1" l="1"/>
  <c r="I286" i="1"/>
  <c r="I278" i="1"/>
  <c r="E80" i="1"/>
  <c r="I29" i="1" l="1"/>
  <c r="I25" i="1" l="1"/>
  <c r="I26" i="1"/>
  <c r="I27" i="1"/>
  <c r="I127" i="1" l="1"/>
  <c r="I128" i="1"/>
  <c r="I129" i="1"/>
  <c r="I130" i="1"/>
  <c r="I131" i="1"/>
  <c r="I132" i="1"/>
  <c r="I133" i="1"/>
  <c r="I134" i="1"/>
  <c r="I135" i="1"/>
  <c r="I136" i="1"/>
  <c r="I137" i="1"/>
  <c r="I139" i="1"/>
  <c r="I140" i="1"/>
  <c r="I141" i="1"/>
  <c r="I142" i="1"/>
  <c r="E125" i="1"/>
  <c r="E126" i="1"/>
  <c r="S39" i="1"/>
  <c r="T39" i="1"/>
  <c r="R39" i="1"/>
  <c r="O39" i="1"/>
  <c r="P39" i="1"/>
  <c r="N39" i="1"/>
  <c r="K39" i="1"/>
  <c r="L39" i="1"/>
  <c r="I42" i="1"/>
  <c r="I43" i="1"/>
  <c r="I44" i="1"/>
  <c r="I45" i="1"/>
  <c r="I46" i="1"/>
  <c r="I47" i="1"/>
  <c r="I48" i="1"/>
  <c r="I50" i="1"/>
  <c r="I49" i="1"/>
  <c r="M42" i="1"/>
  <c r="M49" i="1"/>
  <c r="Q49" i="1"/>
  <c r="Q42" i="1"/>
  <c r="I249" i="1" l="1"/>
  <c r="I250" i="1"/>
  <c r="I256" i="1"/>
  <c r="I257" i="1"/>
  <c r="I244" i="1"/>
  <c r="F8" i="1"/>
  <c r="G8" i="1"/>
  <c r="H8" i="1"/>
  <c r="G22" i="1" l="1"/>
  <c r="H22" i="1"/>
  <c r="L22" i="1"/>
  <c r="N22" i="1"/>
  <c r="O22" i="1"/>
  <c r="P22" i="1"/>
  <c r="R22" i="1"/>
  <c r="S22" i="1"/>
  <c r="T22" i="1"/>
  <c r="I24" i="1"/>
  <c r="M22" i="1" l="1"/>
  <c r="I22" i="1"/>
  <c r="Q22" i="1"/>
  <c r="Q15" i="1"/>
  <c r="Q17" i="1"/>
  <c r="M15" i="1"/>
  <c r="M17" i="1"/>
  <c r="I15" i="1"/>
  <c r="I17" i="1"/>
  <c r="Q302" i="1" l="1"/>
  <c r="M302" i="1"/>
  <c r="M303" i="1"/>
  <c r="Q257" i="1"/>
  <c r="M257" i="1"/>
  <c r="Q229" i="1"/>
  <c r="M218" i="1"/>
  <c r="M219" i="1"/>
  <c r="M220" i="1"/>
  <c r="M221" i="1"/>
  <c r="M222" i="1"/>
  <c r="M223" i="1"/>
  <c r="M228" i="1"/>
  <c r="M229" i="1"/>
  <c r="M230" i="1"/>
  <c r="M231" i="1"/>
  <c r="M232" i="1"/>
  <c r="M233" i="1"/>
  <c r="M235" i="1"/>
  <c r="M236" i="1"/>
  <c r="M238" i="1"/>
  <c r="M193" i="1"/>
  <c r="Q113" i="1"/>
  <c r="M113" i="1"/>
  <c r="M123" i="1"/>
  <c r="I108" i="1"/>
  <c r="I109" i="1"/>
  <c r="I112" i="1"/>
  <c r="I113" i="1"/>
  <c r="I115" i="1"/>
  <c r="I116" i="1"/>
  <c r="I117" i="1"/>
  <c r="I122" i="1"/>
  <c r="I124" i="1"/>
  <c r="I151" i="1"/>
  <c r="I160" i="1"/>
  <c r="I181" i="1"/>
  <c r="I183" i="1"/>
  <c r="I184" i="1"/>
  <c r="I186" i="1"/>
  <c r="I191" i="1"/>
  <c r="I192" i="1"/>
  <c r="I194" i="1"/>
  <c r="I195" i="1"/>
  <c r="I205" i="1"/>
  <c r="I218" i="1"/>
  <c r="I219" i="1"/>
  <c r="I220" i="1"/>
  <c r="I221" i="1"/>
  <c r="I222" i="1"/>
  <c r="I223" i="1"/>
  <c r="I226" i="1"/>
  <c r="I228" i="1"/>
  <c r="I229" i="1"/>
  <c r="I230" i="1"/>
  <c r="I231" i="1"/>
  <c r="I232" i="1"/>
  <c r="I233" i="1"/>
  <c r="I237" i="1"/>
  <c r="I238" i="1"/>
  <c r="I290" i="1"/>
  <c r="I294" i="1"/>
  <c r="I297" i="1"/>
  <c r="I302" i="1"/>
  <c r="E290" i="1"/>
  <c r="E291" i="1"/>
  <c r="E292" i="1"/>
  <c r="E293" i="1"/>
  <c r="E294" i="1"/>
  <c r="E297" i="1"/>
  <c r="E298" i="1"/>
  <c r="E302" i="1"/>
  <c r="E260" i="1"/>
  <c r="E261" i="1"/>
  <c r="E262" i="1"/>
  <c r="E263" i="1"/>
  <c r="E264" i="1"/>
  <c r="E270" i="1"/>
  <c r="E272" i="1"/>
  <c r="E274" i="1"/>
  <c r="E278" i="1"/>
  <c r="E241" i="1"/>
  <c r="E242" i="1"/>
  <c r="E243" i="1"/>
  <c r="E244" i="1"/>
  <c r="E245" i="1"/>
  <c r="E248" i="1"/>
  <c r="E249" i="1"/>
  <c r="E250" i="1"/>
  <c r="E251" i="1"/>
  <c r="E252" i="1"/>
  <c r="E255" i="1"/>
  <c r="E256" i="1"/>
  <c r="E257" i="1"/>
  <c r="E198" i="1"/>
  <c r="E199" i="1"/>
  <c r="E204" i="1"/>
  <c r="E206" i="1"/>
  <c r="E207" i="1"/>
  <c r="E208" i="1"/>
  <c r="E210" i="1"/>
  <c r="E211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8" i="1"/>
  <c r="E147" i="1"/>
  <c r="E148" i="1"/>
  <c r="E150" i="1"/>
  <c r="E152" i="1"/>
  <c r="E153" i="1"/>
  <c r="E157" i="1"/>
  <c r="E160" i="1"/>
  <c r="E161" i="1"/>
  <c r="E162" i="1"/>
  <c r="E163" i="1"/>
  <c r="E164" i="1"/>
  <c r="E180" i="1"/>
  <c r="E107" i="1"/>
  <c r="E108" i="1"/>
  <c r="E109" i="1"/>
  <c r="E110" i="1"/>
  <c r="E111" i="1"/>
  <c r="E112" i="1"/>
  <c r="E113" i="1"/>
  <c r="E114" i="1"/>
  <c r="E118" i="1"/>
  <c r="E120" i="1"/>
  <c r="E121" i="1"/>
  <c r="E104" i="1" l="1"/>
  <c r="I86" i="1"/>
  <c r="I87" i="1"/>
  <c r="I89" i="1"/>
  <c r="I90" i="1"/>
  <c r="I91" i="1"/>
  <c r="I85" i="1"/>
  <c r="I69" i="1"/>
  <c r="I70" i="1"/>
  <c r="I74" i="1"/>
  <c r="I75" i="1"/>
  <c r="I76" i="1"/>
  <c r="K31" i="1"/>
  <c r="L31" i="1"/>
  <c r="G39" i="1"/>
  <c r="H39" i="1"/>
  <c r="F39" i="1"/>
  <c r="J88" i="1"/>
  <c r="I88" i="1" s="1"/>
  <c r="I83" i="1"/>
  <c r="I82" i="1"/>
  <c r="I81" i="1"/>
  <c r="J80" i="1"/>
  <c r="I80" i="1" s="1"/>
  <c r="J79" i="1"/>
  <c r="I79" i="1"/>
  <c r="J73" i="1"/>
  <c r="I73" i="1" s="1"/>
  <c r="J72" i="1"/>
  <c r="I72" i="1" s="1"/>
  <c r="J64" i="1"/>
  <c r="I64" i="1" s="1"/>
  <c r="J63" i="1"/>
  <c r="I63" i="1" s="1"/>
  <c r="I59" i="1"/>
  <c r="I58" i="1"/>
  <c r="I57" i="1"/>
  <c r="J56" i="1"/>
  <c r="I56" i="1" s="1"/>
  <c r="J55" i="1"/>
  <c r="I54" i="1"/>
  <c r="I55" i="1" l="1"/>
  <c r="J39" i="1"/>
  <c r="I39" i="1" s="1"/>
  <c r="M104" i="1"/>
  <c r="Q104" i="1"/>
  <c r="I104" i="1"/>
  <c r="M39" i="1"/>
  <c r="Q39" i="1"/>
  <c r="J31" i="1" l="1"/>
  <c r="I37" i="1"/>
  <c r="I31" i="1" l="1"/>
  <c r="S6" i="1"/>
  <c r="D6" i="12" s="1"/>
  <c r="D5" i="12"/>
  <c r="D4" i="12"/>
  <c r="G6" i="1"/>
  <c r="D3" i="12" s="1"/>
  <c r="D7" i="12" l="1"/>
  <c r="E9" i="1"/>
  <c r="Q20" i="1" l="1"/>
  <c r="M20" i="1"/>
  <c r="I20" i="1"/>
  <c r="E42" i="1"/>
  <c r="E41" i="1"/>
  <c r="E36" i="1"/>
  <c r="E24" i="1"/>
  <c r="E25" i="1"/>
  <c r="E26" i="1"/>
  <c r="E28" i="1"/>
  <c r="E23" i="1"/>
  <c r="E20" i="1"/>
  <c r="E19" i="1" s="1"/>
  <c r="E16" i="1"/>
  <c r="E17" i="1"/>
  <c r="E15" i="1"/>
  <c r="E14" i="1"/>
  <c r="F31" i="1" l="1"/>
  <c r="E31" i="1" s="1"/>
  <c r="E39" i="1" l="1"/>
  <c r="E259" i="1" l="1"/>
  <c r="T19" i="1" l="1"/>
  <c r="R19" i="1"/>
  <c r="P19" i="1"/>
  <c r="N19" i="1"/>
  <c r="L19" i="1"/>
  <c r="J19" i="1"/>
  <c r="H19" i="1"/>
  <c r="F19" i="1"/>
  <c r="Q19" i="1"/>
  <c r="M19" i="1"/>
  <c r="I19" i="1"/>
  <c r="E33" i="1" l="1"/>
  <c r="E34" i="1"/>
  <c r="E86" i="1"/>
  <c r="E87" i="1"/>
  <c r="E85" i="1"/>
  <c r="E78" i="1"/>
  <c r="E70" i="1"/>
  <c r="E71" i="1"/>
  <c r="E69" i="1"/>
  <c r="E62" i="1"/>
  <c r="E61" i="1"/>
  <c r="E53" i="1"/>
  <c r="E52" i="1"/>
  <c r="I301" i="1"/>
  <c r="E289" i="1"/>
  <c r="E240" i="1"/>
  <c r="E197" i="1"/>
  <c r="E146" i="1"/>
  <c r="E106" i="1"/>
  <c r="E22" i="1" l="1"/>
  <c r="R13" i="1" l="1"/>
  <c r="Q13" i="1" s="1"/>
  <c r="P13" i="1"/>
  <c r="N13" i="1"/>
  <c r="L13" i="1"/>
  <c r="J13" i="1"/>
  <c r="H13" i="1"/>
  <c r="H6" i="1" s="1"/>
  <c r="I13" i="1" l="1"/>
  <c r="M13" i="1"/>
  <c r="E13" i="1"/>
  <c r="C17" i="11" l="1"/>
  <c r="C18" i="11"/>
  <c r="N6" i="1"/>
  <c r="C19" i="11"/>
  <c r="R6" i="1"/>
  <c r="T6" i="1"/>
  <c r="E6" i="1"/>
  <c r="C3" i="12"/>
  <c r="C16" i="11"/>
  <c r="Q6" i="1" l="1"/>
  <c r="M6" i="1"/>
  <c r="I6" i="1"/>
  <c r="D19" i="11"/>
  <c r="C6" i="12"/>
  <c r="E17" i="11"/>
  <c r="E4" i="12"/>
  <c r="E16" i="11"/>
  <c r="E3" i="12"/>
  <c r="B3" i="12" s="1"/>
  <c r="E18" i="11"/>
  <c r="E5" i="12"/>
  <c r="D17" i="11"/>
  <c r="C4" i="12"/>
  <c r="E19" i="11"/>
  <c r="E6" i="12"/>
  <c r="D18" i="11"/>
  <c r="C5" i="12"/>
  <c r="D16" i="11"/>
  <c r="B17" i="11"/>
  <c r="B18" i="11"/>
  <c r="B19" i="11"/>
  <c r="C4" i="11"/>
  <c r="B16" i="11"/>
  <c r="B5" i="12" l="1"/>
  <c r="B4" i="12"/>
  <c r="B6" i="12"/>
  <c r="E7" i="12"/>
  <c r="E4" i="11"/>
  <c r="D4" i="11"/>
  <c r="C7" i="12"/>
  <c r="B4" i="11"/>
  <c r="B7" i="12" l="1"/>
</calcChain>
</file>

<file path=xl/sharedStrings.xml><?xml version="1.0" encoding="utf-8"?>
<sst xmlns="http://schemas.openxmlformats.org/spreadsheetml/2006/main" count="1036" uniqueCount="746">
  <si>
    <t>ИТОГО</t>
  </si>
  <si>
    <t>Нормативно-правовой акт, по которому определено финансирование</t>
  </si>
  <si>
    <t>Код бюджетной классификации</t>
  </si>
  <si>
    <t>Ответственное министерство (ведомство)
Республики Татарстан</t>
  </si>
  <si>
    <t>Показатели эффективности от реалиизации проекта, мероприятия (индикаторы)</t>
  </si>
  <si>
    <t>Министерство экологии и природных ресурсов Республики Татарстан</t>
  </si>
  <si>
    <t>3.</t>
  </si>
  <si>
    <t>2.</t>
  </si>
  <si>
    <t>1.</t>
  </si>
  <si>
    <t>Формирование базы данных о состоянии окружающей среды. Оперативное эколого-экономическое прогнозирование развития экологической ситуации. Координация действий природоохранных служб в целях охраны и обеспечения экологического благополучия территории Обеспечение анализа, контроля и прогноза состояния окружающей среды.</t>
  </si>
  <si>
    <t>Предотвращение загрязнения почв</t>
  </si>
  <si>
    <t>Проектирование и строительство полигона для складирования снега, вывозимого с территории г.Нижнекамска и Нижнекамского промышленного узла, оснащенного плавильными установками и установками для очистки талых стоков</t>
  </si>
  <si>
    <t>Предотвращение воздействия на грунтовые воды и атмосферный воздух</t>
  </si>
  <si>
    <t>Восстановление лесов на
 площади 80 га</t>
  </si>
  <si>
    <t>Тукаевский муниципальный район</t>
  </si>
  <si>
    <t>Заинский муниципальный район</t>
  </si>
  <si>
    <t>Менделеевский муниципальный район</t>
  </si>
  <si>
    <t>Обеспечение анализа, контроля и прогноза состояния атмосферного воздуха</t>
  </si>
  <si>
    <t>Министерство транспорта и дорожного хозяйства Республики Татарстан</t>
  </si>
  <si>
    <t>Министерство образования и науки Республики Татарстан</t>
  </si>
  <si>
    <t>Министерство строительства, архитектуры и ЖКХ Республики Татарстан</t>
  </si>
  <si>
    <t>Реконструкция системы водоснабжения в д.Куаклы Тукаевского муниципального района</t>
  </si>
  <si>
    <t>Реконструкция системы водоснабжения в с.Новотроицкое Тукаевского муниципального района</t>
  </si>
  <si>
    <t>Реконструкция сетей водопровода в д.Калинино Тукаевского муниципального района</t>
  </si>
  <si>
    <t>Реконструкция сетей водопровода в с.Иштиряково Тукаевского муниципального района</t>
  </si>
  <si>
    <t>Министерство транспорта и дорожного хозяйства  Республики Татарстан</t>
  </si>
  <si>
    <t>№ п/п</t>
  </si>
  <si>
    <t>городской округ Набережные Челны</t>
  </si>
  <si>
    <t>Нижнекамский муниципальный район</t>
  </si>
  <si>
    <t>бюджет РФ</t>
  </si>
  <si>
    <t xml:space="preserve">бюджет РТ </t>
  </si>
  <si>
    <t>бюджет МО</t>
  </si>
  <si>
    <t>Елабужский муниципальный район</t>
  </si>
  <si>
    <t>Камский инвестиционный форум</t>
  </si>
  <si>
    <t>25 руководителей учреждений профобразования, прошедших стажировку</t>
  </si>
  <si>
    <t>Замена изношенного автопарка, приобретение новой техники</t>
  </si>
  <si>
    <t>Организация опережающего профессионального обучения работников организаций, осуществляющих реструктуризацию и модернизацию деятельности в соответствии с инвестиционными проектами</t>
  </si>
  <si>
    <t>Организация профессиональной подготовки, переподготовки и повышения квалификации безработных граждан</t>
  </si>
  <si>
    <t>Министерство труда, занятости и социальной защиты Республики Татарстан</t>
  </si>
  <si>
    <t>Содержание автомобильных дорог и инженерных сооружений на них в границах городских округов и поселений в рамках благоустройства (капитальный ремонт дорог)</t>
  </si>
  <si>
    <t xml:space="preserve">Исполнительный комитет муниципального образования город Набережные Челны </t>
  </si>
  <si>
    <t>4.</t>
  </si>
  <si>
    <t>5.</t>
  </si>
  <si>
    <t>Приобретение трамваев</t>
  </si>
  <si>
    <t>Восстановление бульвара по пр.Мира</t>
  </si>
  <si>
    <t>Реконструкция водопроводных сетей п.Красные Челны</t>
  </si>
  <si>
    <t>Реконструкция водопроводных сетей с.Тюгеевка</t>
  </si>
  <si>
    <t>Всего:</t>
  </si>
  <si>
    <t>ИТОГО, в том числе:</t>
  </si>
  <si>
    <t>Сводная информация по финансированию проектов
 Камского инновационного территориального кластера</t>
  </si>
  <si>
    <t>Объемы финансирования  (тыс. рублей)</t>
  </si>
  <si>
    <t>1.1</t>
  </si>
  <si>
    <t>2.1</t>
  </si>
  <si>
    <t>3.1</t>
  </si>
  <si>
    <t>4.1</t>
  </si>
  <si>
    <t>4.3</t>
  </si>
  <si>
    <t>5.1</t>
  </si>
  <si>
    <t>5.2</t>
  </si>
  <si>
    <t>5.3</t>
  </si>
  <si>
    <t>6.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</si>
  <si>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</si>
  <si>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</si>
  <si>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</si>
  <si>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</si>
  <si>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</si>
  <si>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</si>
  <si>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</si>
  <si>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</si>
  <si>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</si>
  <si>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</si>
  <si>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</si>
  <si>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 xml:space="preserve">Оказание консультационной, информационной и правовой поддержки участникам Кластера </t>
  </si>
  <si>
    <t>Агентство инвестиционного развития Республики Татарстан</t>
  </si>
  <si>
    <t>Доля учреждений профессионального образования, внедривших новые программы и модели профессионального образования, в общем количестве учреждений профессионального образования в субъекте Российской Федерации, 34,0%</t>
  </si>
  <si>
    <t xml:space="preserve">Ремонт внутриквартальных дорог </t>
  </si>
  <si>
    <t>Строительство детского сада на 260 мест в г.Нижнекамске</t>
  </si>
  <si>
    <t>708 0709 5221100 001,   708 0709 5221100 012, 708 0709 5221100 017</t>
  </si>
  <si>
    <t>716 0401 5100301 013</t>
  </si>
  <si>
    <t>716 0401 5100500 001</t>
  </si>
  <si>
    <t>713 0801 5235100 003</t>
  </si>
  <si>
    <t xml:space="preserve">701 0603 5225100 910 </t>
  </si>
  <si>
    <t xml:space="preserve">701 0603 5225100 020 </t>
  </si>
  <si>
    <t xml:space="preserve">701 0603 5225100 018 </t>
  </si>
  <si>
    <t xml:space="preserve">701 0603 5225100 000 </t>
  </si>
  <si>
    <t>712 0409 3150500 365</t>
  </si>
  <si>
    <t>712 0409 3150500 003</t>
  </si>
  <si>
    <t xml:space="preserve">754 0603 5225100 900 </t>
  </si>
  <si>
    <t xml:space="preserve">701 0603 5224000 910 </t>
  </si>
  <si>
    <t>713 0502 5235100 003</t>
  </si>
  <si>
    <t xml:space="preserve">702 0113 0920305 012 </t>
  </si>
  <si>
    <t xml:space="preserve">712 0408 3170102 006  </t>
  </si>
  <si>
    <t xml:space="preserve">800 0503 6000200 006 </t>
  </si>
  <si>
    <t xml:space="preserve">800 0503 6000500 500 </t>
  </si>
  <si>
    <t xml:space="preserve">813 0502 3510500 500 </t>
  </si>
  <si>
    <t xml:space="preserve">813 0603 4100100 003 </t>
  </si>
  <si>
    <t xml:space="preserve">782 0412 0020400 012 
 782 0412 0029500 012
 782 0412 5229400 012
</t>
  </si>
  <si>
    <t>782 0412 5229400 012</t>
  </si>
  <si>
    <t>713 0702 5245100 601</t>
  </si>
  <si>
    <t>713 1101 5235100 003</t>
  </si>
  <si>
    <t>713 0902 5235100 003</t>
  </si>
  <si>
    <t>713 0701 5235100 003</t>
  </si>
  <si>
    <t>713 0702 5235100 003</t>
  </si>
  <si>
    <t>713 1101 5245100 601</t>
  </si>
  <si>
    <t>Капитальный ремонт многоквартирных домов</t>
  </si>
  <si>
    <t>Капитальный ремонт фельдшерско-акушерских пунктов</t>
  </si>
  <si>
    <t>Капитальный ремонт объектов с целью размещения многофункциональных центров по оказанию государственных и муниципальных услуг населению</t>
  </si>
  <si>
    <t xml:space="preserve">Капитальный ремонт Бегишевской врачебной амбулатории </t>
  </si>
  <si>
    <t>Капитальный ремонт сетей водоснабжения в микрорайонах г.Заинска</t>
  </si>
  <si>
    <t xml:space="preserve">Водоснабжение с.Шильнебаш </t>
  </si>
  <si>
    <t>713 0314 5229600 003</t>
  </si>
  <si>
    <t>Капитальный ремонт объектов с целью размещения многофункциональных центров по оказанию государственных и муниципальных услуг населению, пос. ГЭС, ул.Гидростроителей, г.Набережные Челны</t>
  </si>
  <si>
    <t xml:space="preserve">Капитальный ремонт Стародрюшского сельского дома культуры Тукаевского муниципального района под многофункциональный общественный центр </t>
  </si>
  <si>
    <t>708 0709 5221100 001,                                    708 0709 5221100 012,                                            708 0709 5221100 017</t>
  </si>
  <si>
    <t>708 0709 5221100 001,                      708 0709 5221100 012,                              708 0709 5221100 017</t>
  </si>
  <si>
    <t>708 0709 5221100 001,                 708 0709 5221100 012,                  708 0709 5221100 017</t>
  </si>
  <si>
    <t>713 0113 5245100 601</t>
  </si>
  <si>
    <t>713 0901 5245100 601</t>
  </si>
  <si>
    <t>713 0902 5245100 601</t>
  </si>
  <si>
    <t xml:space="preserve">713 0501 0980 101,                              713 0501 0980201 006 </t>
  </si>
  <si>
    <t>713 0405 5245100 601</t>
  </si>
  <si>
    <t xml:space="preserve">713 0501 0980 101,                    713 0501 0980201 006 </t>
  </si>
  <si>
    <t xml:space="preserve">713 0501 0980 101,                      713 0501 0980201 006 </t>
  </si>
  <si>
    <t xml:space="preserve">713 0501 0980 101,                          713 0501 0980201 006 </t>
  </si>
  <si>
    <t>711 0502 5201500 017</t>
  </si>
  <si>
    <t xml:space="preserve">713 0501 0980 101,               713 0501 0980201 006 </t>
  </si>
  <si>
    <t xml:space="preserve">713 0501 0980 101,         713 0501 0980201 006 </t>
  </si>
  <si>
    <t>Реализация региональных мероприятий Федеральной целевой программы развития образования по направлению «Разработка и внедрение программ модернизации систем профессионального образования субъектов Российской Федерации»</t>
  </si>
  <si>
    <t>714 0502 5235100 003</t>
  </si>
  <si>
    <t>Водоснабжение п.Тарловка</t>
  </si>
  <si>
    <t>Реконструкция водопроводных сетей в с.Нижняя Уратьма</t>
  </si>
  <si>
    <t>Реконструкция водопроводных сетей в с.Верхняя Уратьма</t>
  </si>
  <si>
    <t>Реконструкция сетей водопровода д.Мунайка</t>
  </si>
  <si>
    <t>Реконструкция водопроводных сетей в с.Ижевка</t>
  </si>
  <si>
    <t>Капитальный ремонт Мортовской участковой больницы в с.Морты</t>
  </si>
  <si>
    <t>Объемы финансирования по годам (тыс.рублей)</t>
  </si>
  <si>
    <t>2013 г.</t>
  </si>
  <si>
    <t>2014 г.</t>
  </si>
  <si>
    <t>2015 г.</t>
  </si>
  <si>
    <t>2016 г.</t>
  </si>
  <si>
    <t xml:space="preserve">Всего </t>
  </si>
  <si>
    <t>Всего</t>
  </si>
  <si>
    <t>Закон Республики Татарстан от 30.11.2012 № 80-ЗРТ «О бюджете Республики Татарстан на 2013 год и на плановый период 2014 и 2015 годов», постановление Кабинета Министров Республики Татарстан от 30.12.2010 № 1151 «Об утверждении Республиканской программы развития малого и среднего предпринимательства в Республике Татарстан на 2011 - 2013 годы»</t>
  </si>
  <si>
    <t>XV Международная специализированная выставка «Энергетика. Ресурсосбережение»</t>
  </si>
  <si>
    <t>Московский международный форум инновационного развития «Открытые инновации»</t>
  </si>
  <si>
    <t>4.2</t>
  </si>
  <si>
    <t>Реконструкция автодороги Набережные  Челны - Сарманово,                                                               участок км 6,5 - км 13</t>
  </si>
  <si>
    <t>Реконструкция автодороги 
М-7 «Волга» - «Набережные Челны-Водозабор» - п.Новый</t>
  </si>
  <si>
    <t>Реконструкция автодороги «Елабуга - Ижевск» - Ново-Менделеевский химический завод</t>
  </si>
  <si>
    <t>Реконструкция Центра обработки вызовов системы  112 в г.Набережные Челны</t>
  </si>
  <si>
    <t>Строительство водопровода в микрорайоне  «Боровецкий»</t>
  </si>
  <si>
    <t xml:space="preserve">Строительство водопровода в жилом районе «Рябинушка» (ул.Вишневского, ул.Чайковского, ул.Маркова) </t>
  </si>
  <si>
    <t>Реконструкция водопроводных сетей (2-я очередь)</t>
  </si>
  <si>
    <t>Капитальный ремонт здания детско-юношеской спортивной школы «Яр Чаллы» в г.Набережные Челны</t>
  </si>
  <si>
    <t>Капитальный ремонт здания Набережночелнинского филиала Республиканского клинического противотуберкулезного динспансера с разработкой проектно-сметной документации</t>
  </si>
  <si>
    <t>Водоснабжение г.Елабуги
(ул.Азина)</t>
  </si>
  <si>
    <t>Магистральные инженерные сети старой части г.Елабуги. Реконструкция магистральных сетей водопровода по 
ул.Казанской, Гассара</t>
  </si>
  <si>
    <t>Строительство многофункционального центра в с.Морты Елабужского муниципального района (в рамках реализации программы «Сельские клубы»)</t>
  </si>
  <si>
    <t>Реконструкция водопроводных сетей в с.Борок (2-я очередь)</t>
  </si>
  <si>
    <t>Строительство многофункционального центра в с.Нижние Челны Нижнекамского муниципального района  (в рамках реализации программы «Сельские клубы»)</t>
  </si>
  <si>
    <t>Капитальный ремонт Больше-Афанасовской врачебной амбулатории в с.Большое Афанасово</t>
  </si>
  <si>
    <t>Капитальный ремонт Краснокадкинской врачебной амбулатории в с.Красная Кадка</t>
  </si>
  <si>
    <t>Восстановление хвойных насаждений лесного массива «Корабельная роща» (лесопарк), количество посадочного материала - 
1000 шт/га</t>
  </si>
  <si>
    <t>Дооснащение автоматических станций контроля за загрязнением атмосферного воздуха на территории г.Нижнекамска оборудованием по определению специфических загрязняющих веществ для нефтехимических и нефтеперерабатывающих производств</t>
  </si>
  <si>
    <t>Приобретение и установка 
2 автоматических станций контроля за загрязнением атмосферного воздуха (АСКЗА) на территории г.Нижнекамска, оснащенных оборудованием по определению основных и специфических для нефтехимических и нефтеперерабатывающих производств загрязняющих веществ</t>
  </si>
  <si>
    <t>Строительство многофункционального центра в п.Круглое Поле Тукаевского муниципального района  (в рамках реализации программы «Сельские клубы»)</t>
  </si>
  <si>
    <t>Капитальный ремонт Бетькинской врачебной амбулатории с.Бетьки</t>
  </si>
  <si>
    <t>Капитальный ремонт Татарстанской врачебной амбулатории в пос.совхоза «Татарстан»</t>
  </si>
  <si>
    <t>Капитальный ремонт объектов с целью размещения многофункциональных центров по оказанию государственных и муниципальных услуг населению в Республике Татарстан г.Набережные Челны, ул. Маршала Жукова, д.23</t>
  </si>
  <si>
    <t>Разработка проектно-сметной документации по объектам, строительство которых будет осуществляться в 2013 и последующих годах (строительство детского сада на 120 мест в г.Заинске)</t>
  </si>
  <si>
    <t xml:space="preserve">Реконструкция водопроводных сетей в с.Зачебаш </t>
  </si>
  <si>
    <t xml:space="preserve">Реконструкция водопроводных сетей в  с.Налим </t>
  </si>
  <si>
    <t>Реконструкция водопроводных  сетей в с.Сармаш-Баш  (в рамках реализации программы «Чистая вода»)</t>
  </si>
  <si>
    <t>Строительство многофункционального центра в с.Верхние Пинячи Заинского муниципального района (в рамках реализации программы «Сельские клубы»)</t>
  </si>
  <si>
    <t>Капитальный ремонт здания детско-юношеской спортивной школы «Зай»</t>
  </si>
  <si>
    <t>Строительство пристроя к средней общеобразовательной школе № 1 на 380 мест в г.Менделеевске</t>
  </si>
  <si>
    <t>Реконструкция водопроводных сетей в с.Камаево (2-я очередь)</t>
  </si>
  <si>
    <t>Разработка проектно-сметной документации по объектам, строительство которых будет осуществляться в 2013  и последующие годы</t>
  </si>
  <si>
    <t>Строительство многофункционального центра в д.Мунайка Менделеевского муниципального района</t>
  </si>
  <si>
    <t>Ежегодный инвестиционный форум «AIM-2013»</t>
  </si>
  <si>
    <t xml:space="preserve">Период реализации </t>
  </si>
  <si>
    <t>Программы</t>
  </si>
  <si>
    <t>Объемы финансирования, тыс.рублей</t>
  </si>
  <si>
    <t>бюджет Республики Татарстан</t>
  </si>
  <si>
    <t>бюджет муниципальных образований</t>
  </si>
  <si>
    <t>2013 год</t>
  </si>
  <si>
    <t>2014 год</t>
  </si>
  <si>
    <t>2015 год</t>
  </si>
  <si>
    <t>2016 год</t>
  </si>
  <si>
    <t>Итого</t>
  </si>
  <si>
    <t>6.13</t>
  </si>
  <si>
    <t>Проведение стажировки руководителей учреждения профессионального образования на базе Торгово-промышленной палаты г.Лейпциг (Германия)</t>
  </si>
  <si>
    <t>постановление Кабинета Министров Республики Татарстан  от 05.03.2013 № 146 «Об утверждении Плана мероприятий по
реализации второго этапа Стратегии развития образования в Республике Татарстан на 2010 - 2015 годы «Киләчәк» – «Будущее» на 2013 год»</t>
  </si>
  <si>
    <t>постановление Кабинета Министров Республики Татарстан от 08.04.2013 № 237 «Об утверждении Региональной программы дополнительных мероприятий, направленных на снижение напряженности на рынке труда Республики Татарстан, на 2013 год»</t>
  </si>
  <si>
    <t>распоряжение Кабинета Министров Республики Татарстан от 19.01.2013 
№ 53-р</t>
  </si>
  <si>
    <t>постановление Кабинета Министров Республики Татарстан от 28.10.2010 № 858 «Об утверждении Республиканской программы содействия занятости населения на 2011 – 2013 годы»</t>
  </si>
  <si>
    <t>поручение Президента Республики Татарстан Р.Н.Минниханова</t>
  </si>
  <si>
    <t>Приобретение виртуальной химической лаборатории, позволяющей имитировать условия современного химического производства. Государственное автономное образовательное учреждение сренего профессионального образования  «Техникум нефтехимии и нефтепереработки», г.Нижнекамск</t>
  </si>
  <si>
    <t>постановление Кабинета Министров Республики Татарстан от 05.03.2013 № 146 «Об утверждении Плана мероприятий по реализации второго этапа Стратегии развития образования в Республике Татарстан на 2010 - 2015 годы «Киләчәк» - «Будущее» на 2013 год»</t>
  </si>
  <si>
    <t xml:space="preserve">Строительство, реконструкция автомобильных дорог и мостовых сооружений </t>
  </si>
  <si>
    <t xml:space="preserve">Ремонт автомобильных дорог и искусственных сооружений </t>
  </si>
  <si>
    <t>Строительство, реконструкция автомобильных дорог и мостовых сооружений</t>
  </si>
  <si>
    <t>Капитальный ремонт здания муниципального автономного образовательного учреждения дополнительного образования детей «Детско-юношеская спортивная школа «Дельфин» в г.Набережные Челны, в том числе проектно-изыскательские работы</t>
  </si>
  <si>
    <t>распоряжение Кабинета Министров Республики Татарстан от 29.10.2012 
№ 1946-р (с изменениями от 21.02.2013 № 261-р)</t>
  </si>
  <si>
    <t xml:space="preserve">Строительство многофункционального центра в микрорайоне «71» г.Набережные Челны </t>
  </si>
  <si>
    <t xml:space="preserve">постановление Кабинета Министров Республики Татарстан от 01.04.2013 № 219 «Об утверждении Республиканской адресной программы по проведению капитального ремонта многоквартирных домов на 2013 год»
</t>
  </si>
  <si>
    <t>распоряжение Кабинета Министров Республики Татарстан от 03.04.2013 
№ 580-р (с изменениями от 24.08.20133 № 1574-р)</t>
  </si>
  <si>
    <t>Строительство инженерных сетей (водоснабжения) микрорайона «4-5» г.Елабуги</t>
  </si>
  <si>
    <t>Строительство инженерных сетей (водоснабжения) микрорайона «Танайка» г.Елабуги</t>
  </si>
  <si>
    <t>Строительство фельдшерско-акушерского пункта в с.Лекарево (в рамках реализации мероприятий, направленых на совершенствование первичной медико-санитарной помощи населению Республики  Татарстан)</t>
  </si>
  <si>
    <t>Строительство здания для Бехтеревского фельдшерско-акушерского пункта государственного автономного учреждения здравоохранения «Елабужская центральная районная больница»</t>
  </si>
  <si>
    <t>распоряжение Кабинета Министров Республики Татарстан от 29.10.2012 
№ 1944-р (с изменениями от 11.06.2013 № 1008-р)</t>
  </si>
  <si>
    <t>Капитальный ремонт здания государственного бюджетного учреждения «Елабужское районное государственное ветеринарное объединение» в г.Елабуге</t>
  </si>
  <si>
    <t>распоряжение Кабинета Министров Республики Татарстан от 29.10.2012
№ 1946-р (с изменениями от 21.02.2013 № 261-р)</t>
  </si>
  <si>
    <t xml:space="preserve">распоряжение Кабинета Министров Республики Татарстан от 20.03.2013
 № 474-р </t>
  </si>
  <si>
    <t>распоряжение Кабинета Министров Республики Татарстан  от 29.10.2012 
№ 1944-р (с изменениями от 11.06.2013 № 1008-р)</t>
  </si>
  <si>
    <t>Строительство здания для Старошешминского фельдшерско-акушерского пункта государственного автономного учреждения здравоохранения «Камско-Полянская центральная районная больница»</t>
  </si>
  <si>
    <t>Строительство здания для Тубинского фельдшерско-акушерского пункта государственного автономного учреждения здравоохранения «Камско-Полянская центральная районная больница»</t>
  </si>
  <si>
    <t>распоряжение Кабинета Министров Республики Татарстан № 1944-р от 29.10.2012 (с изменениями от 11.06.2013 № 1008-р)</t>
  </si>
  <si>
    <t>распоряжение Кабинета Министров Республики Татарстан  от 29.10.2012 
№ 1944-р (с измененями от 11.06.2013 № 1008-р)</t>
  </si>
  <si>
    <t>Завершение строительства полигона твердых бытовых отходов в г.Нижнекамске</t>
  </si>
  <si>
    <t>постановление Кабинета Министров Республики Татарстан от 16.03.2012 № 222 «Об утверждении долгосрочной целевой программы «Охрана окружающей среды г.Нижнекамска и Нижнекамского муниципального района на 2012 - 2015 годы»</t>
  </si>
  <si>
    <t>Строительство мусоросортировочной станции на полигоне твердых бытовых отходов в г.Нижнекамске</t>
  </si>
  <si>
    <t>Рекультивация санкционированной свалки твердых бытовых отходов в г.Нижнекамске</t>
  </si>
  <si>
    <t>Строительство полигона твердых бытовых отходов пгт.Камские Поляны в соответствии с проектом</t>
  </si>
  <si>
    <t>решение сессии Нижнекамского муниципального района от 25.04.2013 № 13</t>
  </si>
  <si>
    <t>решение сессии Нижнекамского муниципального района от 25.04.2013 № 16</t>
  </si>
  <si>
    <t>распоряжение Кабинета Министров Республики Татарстан от 20.03.2013
 № 473-р</t>
  </si>
  <si>
    <t xml:space="preserve">распоряжение Кабинета Министров Республики Татарстан от 27.10.2012 
№ 1932-р (с изменениями от 19.04.2013 № 671-р)  </t>
  </si>
  <si>
    <t>распоряжение Кабинета Министров Республики Татарстан от 29.10.2012
№ 1944-р (с измененями от 11.06.2013 № 1008-р)</t>
  </si>
  <si>
    <t>Строительство здания для Новобайларского фельшерско-акушерского пункта  государственного автономного учреждения здравоохранения «Тукаевская центральная районная больница»</t>
  </si>
  <si>
    <t>распоряжение Кабинета Министров Республики Татарстан от 29.10.2012
№ 1944-р (с изменениями от 11.06.2013 № 1008-р)</t>
  </si>
  <si>
    <t>распоряжение Кабинета Министров Республики Татарстан  от 03.04.2013
№ 580-р</t>
  </si>
  <si>
    <t>распоряжение Кабинета Министров Республики Татарстан от 20.05.2013
 № 847-р</t>
  </si>
  <si>
    <t xml:space="preserve">распоряжение Кабинета Министров Республики Татарстан от 20.03.2013 
№ 478-р </t>
  </si>
  <si>
    <t>распоряжение Кабинета Министров Республики Татарстан  от 29.10.2012 
№ 1946-р (с изменениями от 21.02.2013 № 261-р)</t>
  </si>
  <si>
    <t>распоряжение Кабинета Министров Республики Татарстан от 29.10.2012
№ 1944-р (с изменениями от 11.06.2013  № 1008-р)</t>
  </si>
  <si>
    <t>распоряжение Кабинета Министров Республики Татарстан  от 29.10.2012
№ 1946-р</t>
  </si>
  <si>
    <t>распоряжение Кабинета Министров Республики Татарстан от 20.03.2013
 № 478-р</t>
  </si>
  <si>
    <t xml:space="preserve">распоряжение Кабинета Министров Республики Татарстан от 27.10.2012
 № 1932-р (с изменениями от 21.02.2013 № 261-р) </t>
  </si>
  <si>
    <t>постановление Кабинета Министров Республики Татарстан от 31.10.2012
 № 934</t>
  </si>
  <si>
    <t>распоряжение Кабинета Министров Республики Татарстан от 01.08.2013 
№ 1413-р</t>
  </si>
  <si>
    <t>распоряжение Кабинета Министров Республики Татарстан от 10.09.2013 
№ 1719-р</t>
  </si>
  <si>
    <t>Затраты на текущую деятельность специализированной организации</t>
  </si>
  <si>
    <t xml:space="preserve"> Обеспечение деятельности специализированной организации, осуществляющей методическое, организационное, экспертно-аналитическое и информационное сопровождение развития Кластера</t>
  </si>
  <si>
    <t>Профессиональная переподготовка, повышение квалификации и проведение стажировок работников организаций - участников Кластера, в том числе за рубежом</t>
  </si>
  <si>
    <t xml:space="preserve">ВСЕГО </t>
  </si>
  <si>
    <t>Консультирование организаций - участников Кластера по вопросам разработки инвестиционных проектов в инновационной сфере</t>
  </si>
  <si>
    <t>ВСЕГО</t>
  </si>
  <si>
    <t>Проведение выставочно-ярмарочных мероприятий, а также участие в выставочно-ярмарочных и коммуникативных мероприятиях (форумы, конференции, семинары, «круглые столы») в Российской Федерации и за рубежом по направлениям Кластера</t>
  </si>
  <si>
    <t xml:space="preserve"> Развитие объектов инновационной и образовательной инфраструктуры</t>
  </si>
  <si>
    <t>Развитие объектов транспортной и энергетической инфраструктуры</t>
  </si>
  <si>
    <t>Развитие объектов инженерной и социальной инфраструктуры</t>
  </si>
  <si>
    <t>2.2</t>
  </si>
  <si>
    <t>2.3</t>
  </si>
  <si>
    <t>2.4</t>
  </si>
  <si>
    <t>4.4</t>
  </si>
  <si>
    <t>4.5</t>
  </si>
  <si>
    <t>4.6</t>
  </si>
  <si>
    <t>7.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</si>
  <si>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</si>
  <si>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</si>
  <si>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</si>
  <si>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</si>
  <si>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</si>
  <si>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</si>
  <si>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</si>
  <si>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</si>
  <si>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</si>
  <si>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</si>
  <si>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</si>
  <si>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</si>
  <si>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</si>
  <si>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</si>
  <si>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</si>
  <si>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</si>
  <si>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</si>
  <si>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</si>
  <si>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</si>
  <si>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</si>
  <si>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</si>
  <si>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</si>
  <si>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</si>
  <si>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</si>
  <si>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</si>
  <si>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</si>
  <si>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</si>
  <si>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</si>
  <si>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</si>
  <si>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</si>
  <si>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</si>
  <si>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</si>
  <si>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</si>
  <si>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</si>
  <si>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</si>
  <si>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</si>
  <si>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</si>
  <si>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</si>
  <si>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</si>
  <si>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</si>
  <si>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</si>
  <si>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</si>
  <si>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</si>
  <si>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</si>
  <si>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</si>
  <si>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</si>
  <si>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</si>
  <si>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</si>
  <si>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</si>
  <si>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</si>
  <si>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</si>
  <si>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</si>
  <si>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</si>
  <si>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</si>
  <si>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</si>
  <si>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</si>
  <si>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</si>
  <si>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</si>
  <si>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</si>
  <si>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</si>
  <si>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</si>
  <si>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</si>
  <si>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</si>
  <si>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</si>
  <si>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</si>
  <si>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</si>
  <si>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</si>
  <si>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</si>
  <si>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</si>
  <si>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</si>
  <si>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</si>
  <si>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</si>
  <si>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</si>
  <si>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</si>
  <si>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</si>
  <si>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</si>
  <si>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</si>
  <si>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</si>
  <si>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</si>
  <si>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</si>
  <si>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 xml:space="preserve">бюджет Республики Татарстан   </t>
  </si>
  <si>
    <t>бюджет муниципального образования</t>
  </si>
  <si>
    <t>Приложение № 2
к Программе поддержки Камского инновационного территориально-производственного кластера на 2013 - 2016 годы</t>
  </si>
  <si>
    <t xml:space="preserve">Сводная информация о финансировании из средств бюджета Республики Татарстан проектов
 Камского инновационного территориально-производственного  кластера </t>
  </si>
  <si>
    <t>распоряжение Кабинета Министров Республики Татарстан от 23.12.2013 № 2672-р</t>
  </si>
  <si>
    <t>федеральный бюджет</t>
  </si>
  <si>
    <t>Наименование проекта, 
мероприятия &lt;1&gt;</t>
  </si>
  <si>
    <t>5.4</t>
  </si>
  <si>
    <t>распоряжение Кабинета Министров Республики Татарстан от 30.04.2014 № 772-р</t>
  </si>
  <si>
    <t>7.2</t>
  </si>
  <si>
    <t>Приведение в нормативное состояние набережной им. Г.Тукая, площади Азатлык и прилегающей территории Мэрии г.Набережные Челны</t>
  </si>
  <si>
    <t>Строительство трамвайной линии в г.Набережные Челны</t>
  </si>
  <si>
    <t xml:space="preserve">Приведение в нормативное состояние дорожно-уличной сети населенных пунктов </t>
  </si>
  <si>
    <t>Реконструкция ул.Титова на участке от пересечения пр.Набережночелнинского до ул.Карьерной жилого района Элеваторная Гора с мостом через р.Челна в г.Набережные Челны</t>
  </si>
  <si>
    <t>Ямочный ремонт и восстановление изношенных слоев асфальто-бетонного покрытия дорожно-уличной сети в г.Набережные Челны</t>
  </si>
  <si>
    <t>Создание объектов дорожной инфраструктуры промышленного парка "Развитие" в г.Набережные Челны</t>
  </si>
  <si>
    <t>Ассигнования муниципальных дорожных фондов</t>
  </si>
  <si>
    <t xml:space="preserve"> постановление Кабинета Министров Республики Татарстан от 11.12.2013               № 977</t>
  </si>
  <si>
    <t>6.14</t>
  </si>
  <si>
    <t>Содержание автомобильных дорог и инженерных сооружений</t>
  </si>
  <si>
    <t>6.15</t>
  </si>
  <si>
    <t>6.16</t>
  </si>
  <si>
    <t>6.17</t>
  </si>
  <si>
    <t>Ремонт существующей дорожно-уличной сети с асфальтобетонным покрытием районных центров и городов Республики Татарстан</t>
  </si>
  <si>
    <t>6.20</t>
  </si>
  <si>
    <t>6.21</t>
  </si>
  <si>
    <t>6.22</t>
  </si>
  <si>
    <t>6.23</t>
  </si>
  <si>
    <t>6.24</t>
  </si>
  <si>
    <t>6.28</t>
  </si>
  <si>
    <t>6.29</t>
  </si>
  <si>
    <t>6.30</t>
  </si>
  <si>
    <t>6.31</t>
  </si>
  <si>
    <t>6.32</t>
  </si>
  <si>
    <t>6.34</t>
  </si>
  <si>
    <t>6.35</t>
  </si>
  <si>
    <t>6.36</t>
  </si>
  <si>
    <t>6.37</t>
  </si>
  <si>
    <t>6.38</t>
  </si>
  <si>
    <t>6.42</t>
  </si>
  <si>
    <t>6.43</t>
  </si>
  <si>
    <t>6.44</t>
  </si>
  <si>
    <t>6.45</t>
  </si>
  <si>
    <t>распоряжение Кабинета Министров Республики Татарстан от 11.12.2013          № 2555-р</t>
  </si>
  <si>
    <t>Строительство детского сада на 260 мест в г. Нижнекамске (мкр.45)</t>
  </si>
  <si>
    <t>Строительство детского сада в с. Брюшли Менделеевского муниципального района</t>
  </si>
  <si>
    <t>Строительство  многофункционального центра в н.п.Яковлево Елабужского муниципального района ( в рамках реализации программы)</t>
  </si>
  <si>
    <t>Строительство офиса врача общей практики Елабужского района (в рамках реализации программы)</t>
  </si>
  <si>
    <t>Оборудование Мортовской участковой больницы в с.Морты</t>
  </si>
  <si>
    <t xml:space="preserve">постановление Кабинета Министров Республики Татарстан от 16.03.2012 № 222 «Об утверждении долгосрочной целевой программы «Охрана окружающей среды г.Нижнекамска и Нижнекамского муниципального района на 2012 - 2015 годы», постановление Кабинета Министров Респблики Татарстан от 28.12.2013 № 1083 «Об утверждении государственной программы «Охрана окружающей среды, воспроизводство и использование природных ресурсов Республики Татарстан
на 2014-2020 годы»
</t>
  </si>
  <si>
    <t>постановление Кабинета Министров Республики Татарстан от 16.03.2012 № 222 «Об утверждении долгосрочной целевой программы «Охрана окружающей среды г.Нижнекамска и Нижнекамского муниципального района на 2012 - 2015 годы», постановление Кабинета Министров Респблики Татарстан от 28.12.2013 № 1083 «Об утверждении государственной программы «Охрана окружающей среды, воспроизводство и использование природных ресурсов Республики Татарстан
на 2014-2020 годы»</t>
  </si>
  <si>
    <t xml:space="preserve">Дооснащение автоматических станций контроля загрязнения атмосферного воздуха оборудованием для определения специфических загрязняющих веществ в г.Нижнекамске </t>
  </si>
  <si>
    <t xml:space="preserve">Картирование, паспортизация очагов загрязнения природных вод, сформировавшихся в районе расположения Нижнекамского промышленного узла и разработка первоочередных мер по их локализации для предотвращения загрязнения Галиевского месторождения подземных вод </t>
  </si>
  <si>
    <t>Организация профильной смены по экологическому образованию и воспитанию в летних школьных лагерях, а также в детских оздоровительных лагерях в г.Нижнекамске и Нижнекамском муниицпальном районе</t>
  </si>
  <si>
    <t>Разработка сводного тома предельно допустимых выбросов г. Нижнекамска</t>
  </si>
  <si>
    <t xml:space="preserve">постановление Кабинета Министров Республики Татарстан от 16.03.2012 № 222 «Об утверждении долгосрочной целевой программы «Охрана окружающей среды г.Нижнекамска и Нижнекамского муниципального района на 2012 - 2015 годы»
</t>
  </si>
  <si>
    <t>Ведение системы сводных расчетов загрязнения атмос-ферного воздуха  г.Нижнекамска</t>
  </si>
  <si>
    <t>постановление Кабинета Министров Респблики Татарстан от 28.12.2013 № 1083 «Об утверждении государственной программы «Охрана окружающей среды, воспроизводство и использование природных ресурсов Республики Татарстан
на 2014-2020 годы»</t>
  </si>
  <si>
    <t>Содержание системы набюдения за качеством атмосферного воздуха в г.Нижнекамске и Нижне-камском муниципальном районе</t>
  </si>
  <si>
    <t>Берегоукрепительные работы на Куйбышевском водохранилище (р.Кама) у г.Нижнекамска на участке береговой полосы 2650 м</t>
  </si>
  <si>
    <t>Разработка учебно-методических материалов, адаптированных для открытого и дистанционного экологического образования в г.Нижнекамске и Нижнекамском муниципальном районе</t>
  </si>
  <si>
    <t xml:space="preserve">Разработка сводного тома предельно допустимых выбросов в атмосферу  г.Набережные Челны, 1 этап </t>
  </si>
  <si>
    <t>Завершение разработки сводного тома предельно допустимых выбросов в атмосферу г.Набережные Челны для внедрения по городу системы определния расчетного фонового загрязнения</t>
  </si>
  <si>
    <t>Ведение системы сводных расчетов загрязнения атмосферного воздуха г.Набережные Челны</t>
  </si>
  <si>
    <t>Создание системы сводных расчетов загрязнения атмосферного воздуха г.Елабуги (включая ОАО ОЭЗ ППТ «Алабуга»)</t>
  </si>
  <si>
    <t>Берегоукрепление р.Кама в устье р.Тойма Куйбышевского водохранилища в г.Елабуга. 2 очередь, Елабужский муниципальный район</t>
  </si>
  <si>
    <t>Создание системы сводных расчетов загрязнения атмосферного воздуха г.Менделеевска</t>
  </si>
  <si>
    <t>Спортивно-оздоровительный комплекс с плавательным бассейном  «Набережночелнинский институт социально-педагогических технологий и ресурсов»</t>
  </si>
  <si>
    <t>Доступная среда</t>
  </si>
  <si>
    <t>Строительство спортивных площадок во дворах</t>
  </si>
  <si>
    <t>Приведение в нормативное состояние  Набережной  Г.Тукая, площади Азатлык и прилегающей территории Мэрии</t>
  </si>
  <si>
    <t>4.7.</t>
  </si>
  <si>
    <t xml:space="preserve"> Международная конференция «Партнерство для  развития кластеров»  </t>
  </si>
  <si>
    <t>распоряжение Кабинета Министров Республики Татарстан от 05.05.2014 
№ 781-р</t>
  </si>
  <si>
    <t>XII Международная специализированная выставка «Машиностроение. Металлообработка. Казань»*</t>
  </si>
  <si>
    <t>Благоустройство территории, монтаж водопровода, канализации и наружного освещения для  фельшерско-акушерских пунктов  в н.п. Поручиково, Верхние Лузи, Бура-Кирта</t>
  </si>
  <si>
    <t>Благоустройство территории, монтаж водопровода, канализации и наружного освещения для ногофункционального центра в с.Верхние Пинячи</t>
  </si>
  <si>
    <t xml:space="preserve">Благоустройство территории, монтаж водопровода, канализации и наружного освещения для  фельшерско-акушерского пункта государственного автономного учреждения здравоохранения «Заинская центральная раонная больница» </t>
  </si>
  <si>
    <t>Благоустройство территории, монтаж водопровода, канализации и наружного освещения для строительства сельского дома культуры в н.п Сармаш-Баш</t>
  </si>
  <si>
    <t>Благоустройство территории, монтаж водопровода, канализации для участкового ветеринарного пункта в н.п. Кадырово</t>
  </si>
  <si>
    <t>Капитальный ремонт детских садов</t>
  </si>
  <si>
    <t>Капитальный ремонт школ</t>
  </si>
  <si>
    <t>Капитальный ремонт клубов</t>
  </si>
  <si>
    <t>Строительство наружных сетей жилых домов микрорайона 4-5 по программе «Социальная ипотека»</t>
  </si>
  <si>
    <t>Строительство инженерных сетей для фельдшерско-акушерского пункта в с.Лекарево</t>
  </si>
  <si>
    <t xml:space="preserve">Строительство инженерных сетей для Бехтеревского фельдшерско-акушерского пункта </t>
  </si>
  <si>
    <t>Строительство инженерных сетей многофункционального центра в с.Морты</t>
  </si>
  <si>
    <t>Строительство инженерных сетей жилого дома 4-1-19/20 в г.Елабуга</t>
  </si>
  <si>
    <t xml:space="preserve">Капитальный ремонт школы №2 </t>
  </si>
  <si>
    <t xml:space="preserve"> Строительство клуба в н.п.Татарский Дюм-Дюм</t>
  </si>
  <si>
    <t xml:space="preserve">Строительство Пожарного депо в н.п. Морты </t>
  </si>
  <si>
    <t xml:space="preserve">Мероприятия  по поддержке комплексной застройки и благоустройства сельских поселений. н.п. Танайка </t>
  </si>
  <si>
    <t xml:space="preserve">Субсидии на поддержку компактной застройки и благоустройство сельских поселений в рамках пилотных проектов (физкультурно-оздоровительный комплекс Хлыстово) </t>
  </si>
  <si>
    <t>Перенос временной теплотрассы микрорайон 4-5</t>
  </si>
  <si>
    <t>Капитальный ремонт гидро-технических сооружений пруда у пос.Малоречинский Елабужского муниципального района</t>
  </si>
  <si>
    <t xml:space="preserve">Строительство фельдшерско-акушерского пункта в н.п.Б.Елово </t>
  </si>
  <si>
    <t>Строительство инженерных сетей и благоустройство многофункционального центра в н.п. Яковлево</t>
  </si>
  <si>
    <t>Паталого-анатомическое отделение (инженерные сети, благоустройство)</t>
  </si>
  <si>
    <t>Строительство сельского клуба в с.Колосовка</t>
  </si>
  <si>
    <t>Строительство инженерных сетей для домов Государственного жилищного фонда</t>
  </si>
  <si>
    <t>Строительство 4-х спортивных площадок</t>
  </si>
  <si>
    <t>проект распоряжения Правительства Российской Федерации на подписании (федеральная целевая программа «Ликвидация накопленного экологического ущерба» на 2014 – 2025 годы»)</t>
  </si>
  <si>
    <t>Дошкольное образовательное учреждение  № 36/9/1 жилого района Прибрежный</t>
  </si>
  <si>
    <t>Дошкольное образовательное учреждение 41/02</t>
  </si>
  <si>
    <t>Дошкольное образовательное учреждение 52/02</t>
  </si>
  <si>
    <t>Офис врачей общей практики в  жилом районе «Замелекесье»</t>
  </si>
  <si>
    <t>Инженерные сети и благоустройство жилого дома с опорным пунктом участкового уполномоченного полиции в  н.п. Татарский Дюм-Дюм</t>
  </si>
  <si>
    <t>Строительство Жилого дома с опорным пунктом участковых уполномоченных полиции в н.п. Костенеево</t>
  </si>
  <si>
    <t>Строительство инженерных сетей и благоустройство территории  фельдшерско-акушерского пункта в н.п. Шурняк</t>
  </si>
  <si>
    <t>Строительство модульного фельдшерско-акушерского пункта  в н.п.Шурняк Елабужского муниципального района (в рамках реализации программы)</t>
  </si>
  <si>
    <t>распоряжение Кабинета Министров Республики Татарстан от 31.10.2013 
№ 2152-р</t>
  </si>
  <si>
    <t>Татарстанский нефтегазохимический форум «Нефть, газ. Нефтехимия»*</t>
  </si>
  <si>
    <t>Обеспечение доступности средних общеобразовательных школ №6, №11, №43, №40, №44, №88, №75, №87, №89, №86</t>
  </si>
  <si>
    <t>Капитальный ремонт общеобразовательных учреждений (средние общеобразовательные школы №3, №10, №12, №15, №25, №27, №23 и гимназия №26)</t>
  </si>
  <si>
    <t>распоряжение Кабтнета Министров Республики Татарстан от 15.11.2013 
№ 2303-р</t>
  </si>
  <si>
    <t xml:space="preserve"> Строительство жилого дома со встроенным опорным пунктом участковых уполномоченных полиции в н.п. Морты</t>
  </si>
  <si>
    <t>Строительство фельдшерско-акушерского пункта по модульной технологии  на 2014 г.</t>
  </si>
  <si>
    <t>Капитальный ремонт Шереметьевской участковой больницы</t>
  </si>
  <si>
    <t xml:space="preserve">Капитальный ремонт Красноключинской врачебной амбулатории </t>
  </si>
  <si>
    <t>Строительство  фельшерско-акушерских пунктов по модульной технологии на 2014 год</t>
  </si>
  <si>
    <t>Строительство здания для Казакларского фельшерско-акушерского пункта  государтственного автономного учреждения здравоохранения «Тукаевская центральная районная больница»</t>
  </si>
  <si>
    <t>распоряжение Кабинета Министров Республики Татарстан от 29.10.2012
№ 1944-р (с изменениями от 11.06.2013 № 1008-р),
распоряжение Кабинета Министров Республики Татарстан от 09.07.2013
№ 1215-р</t>
  </si>
  <si>
    <t>Капитальный ремонт врачебных амбулаторий в 2014 г.</t>
  </si>
  <si>
    <t>Строительство фельшерско-акушерского пункта  по модульной технологии в 2014 г.</t>
  </si>
  <si>
    <t xml:space="preserve">Строительство фельшерско-акушерского пункта  по модульной технологии </t>
  </si>
  <si>
    <t>Перепрофилирование лечебного корпуса Нижнекамской центральной районной больницы под поликлинику №2</t>
  </si>
  <si>
    <t xml:space="preserve">проект распоряжения Кабинета Министров  Республики Татарстан </t>
  </si>
  <si>
    <t>Строительство многофункционального центра в с.Лекарево Елабужского муниципального района (в рамках реализации программы «Сельские клубы»)</t>
  </si>
  <si>
    <t>Строительство многофункционального центра в с.Большой Шурняк Елабужского муниципального района (в рамках реализации программы «Сельские клубы»)</t>
  </si>
  <si>
    <t>Строительство многофункционального центра в с.Прости Нижнекамского муниципального района (в рамках реализации программы «Сельские клубы»)</t>
  </si>
  <si>
    <t xml:space="preserve">распоряжение Кабинета Министров Республики Татарстан от 06.12.2013 № 2511-р  </t>
  </si>
  <si>
    <t>Строительство многофункционального центра в с.Верхняя Уратьма Нижнекамского муниципального района (в рамках реализации программы «Сельские клубы»)</t>
  </si>
  <si>
    <t>Строительство многофункционального центра в с.Городище Нижнекамского муниципального района (в рамках реализации программы «Сельские клубы»)</t>
  </si>
  <si>
    <t>Строительство многофункционального центра в д.Биюрган Тукаевского муниципального района (в рамках реализации программы «Сельские клубы»)</t>
  </si>
  <si>
    <t>Строительство многофункционального центра в п.Комсомолец Тукаевского муниципального района (в рамках реализации программы «Сельские клубы»)</t>
  </si>
  <si>
    <t>Строительство многофункционального центра в с.Сармашбаш Заинского муниципального района (в рамках реализации программы «Сельские клубы»)</t>
  </si>
  <si>
    <t>распоряжение Кабинета Министров Республики Татарстан от 06.12.2013 № 2511-р</t>
  </si>
  <si>
    <t>Строительство сельского клуба в с.Старый Токмак Заинского муниципального района (в рамках реализации программы «Сельские клубы»)</t>
  </si>
  <si>
    <t>Строительство многофункционального центра в с.Камаево Менделеевского муниципального района</t>
  </si>
  <si>
    <t>Строительство многофункционального центра в с.Тураево Менделеевского муниципального района  (в рамках реализации программы «Сельские клубы»)</t>
  </si>
  <si>
    <t>6.18</t>
  </si>
  <si>
    <t>6.19</t>
  </si>
  <si>
    <t>6.25</t>
  </si>
  <si>
    <t>6.26</t>
  </si>
  <si>
    <t>6.27</t>
  </si>
  <si>
    <t>6.33</t>
  </si>
  <si>
    <t>6.39</t>
  </si>
  <si>
    <t>6.40</t>
  </si>
  <si>
    <t>6.41</t>
  </si>
  <si>
    <t>6.46</t>
  </si>
  <si>
    <t>7.82</t>
  </si>
  <si>
    <t>7.83</t>
  </si>
  <si>
    <t>7.84</t>
  </si>
  <si>
    <t>7.85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</si>
  <si>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</si>
  <si>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</si>
  <si>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</si>
  <si>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</si>
  <si>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</si>
  <si>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</si>
  <si>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</si>
  <si>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</si>
  <si>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</si>
  <si>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</si>
  <si>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</si>
  <si>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</si>
  <si>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</si>
  <si>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</si>
  <si>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7.100</t>
  </si>
  <si>
    <t>7.101</t>
  </si>
  <si>
    <t>7.102</t>
  </si>
  <si>
    <t>7.103</t>
  </si>
  <si>
    <t>7.104</t>
  </si>
  <si>
    <t>7.105</t>
  </si>
  <si>
    <t>7.106</t>
  </si>
  <si>
    <t>7.107</t>
  </si>
  <si>
    <t>7.108</t>
  </si>
  <si>
    <t>7.109</t>
  </si>
  <si>
    <t>7.110</t>
  </si>
  <si>
    <t>7.111</t>
  </si>
  <si>
    <t>7.112</t>
  </si>
  <si>
    <t>7.113</t>
  </si>
  <si>
    <t>7.114</t>
  </si>
  <si>
    <t>7.115</t>
  </si>
  <si>
    <t>7.116</t>
  </si>
  <si>
    <t>7.117</t>
  </si>
  <si>
    <t>7.118</t>
  </si>
  <si>
    <t>7.119</t>
  </si>
  <si>
    <t>7.120</t>
  </si>
  <si>
    <t>7.121</t>
  </si>
  <si>
    <t>7.122</t>
  </si>
  <si>
    <t>7.123</t>
  </si>
  <si>
    <t>7.124</t>
  </si>
  <si>
    <t>7.125</t>
  </si>
  <si>
    <t>7.126</t>
  </si>
  <si>
    <t>7.127</t>
  </si>
  <si>
    <t>7.128</t>
  </si>
  <si>
    <t>7.129</t>
  </si>
  <si>
    <t>7.130</t>
  </si>
  <si>
    <t>7.131</t>
  </si>
  <si>
    <t>7.132</t>
  </si>
  <si>
    <t>7.133</t>
  </si>
  <si>
    <t>7.134</t>
  </si>
  <si>
    <t>7.135</t>
  </si>
  <si>
    <t>7.136</t>
  </si>
  <si>
    <t>7.137</t>
  </si>
  <si>
    <t>7.138</t>
  </si>
  <si>
    <t>7.139</t>
  </si>
  <si>
    <t>7.140</t>
  </si>
  <si>
    <t>7.141</t>
  </si>
  <si>
    <t>7.142</t>
  </si>
  <si>
    <t>7.143</t>
  </si>
  <si>
    <t>7.144</t>
  </si>
  <si>
    <t>7.145</t>
  </si>
  <si>
    <t>7.146</t>
  </si>
  <si>
    <t>7.147</t>
  </si>
  <si>
    <t>7.148</t>
  </si>
  <si>
    <t>7.149</t>
  </si>
  <si>
    <t>7.150</t>
  </si>
  <si>
    <t>7.151</t>
  </si>
  <si>
    <t>7.152</t>
  </si>
  <si>
    <t>7.153</t>
  </si>
  <si>
    <t>7.154</t>
  </si>
  <si>
    <t>7.155</t>
  </si>
  <si>
    <t>7.156</t>
  </si>
  <si>
    <t>7.157</t>
  </si>
  <si>
    <t>7.158</t>
  </si>
  <si>
    <t>7.159</t>
  </si>
  <si>
    <t>7.160</t>
  </si>
  <si>
    <t>7.161</t>
  </si>
  <si>
    <t>7.162</t>
  </si>
  <si>
    <t>7.163</t>
  </si>
  <si>
    <t>7.164</t>
  </si>
  <si>
    <t>7.165</t>
  </si>
  <si>
    <t>7.166</t>
  </si>
  <si>
    <t>7.167</t>
  </si>
  <si>
    <t>7.168</t>
  </si>
  <si>
    <t>7.169</t>
  </si>
  <si>
    <t>7.170</t>
  </si>
  <si>
    <t>7.171</t>
  </si>
  <si>
    <t>7.172</t>
  </si>
  <si>
    <t>7.173</t>
  </si>
  <si>
    <t>7.174</t>
  </si>
  <si>
    <t>7.175</t>
  </si>
  <si>
    <t>7.176</t>
  </si>
  <si>
    <t>7.177</t>
  </si>
  <si>
    <t>7.178</t>
  </si>
  <si>
    <t>7.179</t>
  </si>
  <si>
    <t>7.180</t>
  </si>
  <si>
    <t>7.181</t>
  </si>
  <si>
    <t>7.182</t>
  </si>
  <si>
    <t>7.183</t>
  </si>
  <si>
    <t>7.184</t>
  </si>
  <si>
    <t>7.185</t>
  </si>
  <si>
    <t>7.186</t>
  </si>
  <si>
    <t>7.187</t>
  </si>
  <si>
    <t>7.188</t>
  </si>
  <si>
    <t>7.189</t>
  </si>
  <si>
    <t>7.190</t>
  </si>
  <si>
    <t>7.191</t>
  </si>
  <si>
    <t>7.192</t>
  </si>
  <si>
    <t>7.193</t>
  </si>
  <si>
    <t>6.12</t>
  </si>
  <si>
    <t xml:space="preserve">Подготовка управленческих кадров для организации народного хозяйства </t>
  </si>
  <si>
    <t>Закон Республики Татарстан от 30.11.2012 № 80-ЗРТ «О бюджете Республики Татарстан на 2013 год и на плановый период 2014 и 2015 годов»
Закон Республики Татарстан от 25.11.2013 N 94-ЗРТ "О бюджете Республики Татарстан на 2014 год и на плановый период 2015 и 2016 годов"</t>
  </si>
  <si>
    <t>Дооснащение Технопарка в сфере высоких технологий на территории муниципального образования г.Набережные Челны</t>
  </si>
  <si>
    <t>Восстановление освещения</t>
  </si>
  <si>
    <t>Строительство детского сада на 260 мест в г. Набережные Челны, пос. ЗЯБ, №19-28</t>
  </si>
  <si>
    <t>распоряжение Кабинета Министров Республики Татарстан от 11.12.2013          №2555-р (с изменениями от 18.02.2014 №309-р, с изменениями 17.05.2014 №897-р)</t>
  </si>
  <si>
    <t>Строительство детского сада на 320 мест в г. Набережные Челны, ж.р. Прибрежный,    №36-9-1</t>
  </si>
  <si>
    <t>Строительство детского сада на 240 мест в г. Набережные Челны, пос. Замелекесье, 21 мкр.</t>
  </si>
  <si>
    <t>Реконструкция объекта «Региональный центр высокотехнологичный медицинской помощи на базе ГАУЗ «Больница скорой медицинской помощи» в г.Набережные Челны</t>
  </si>
  <si>
    <t>Мероприятия по подготовке городской свалки ТБО в районе с.Тогаево города Набережные Челны к закрытию с последующей рекультивацией по направлениям расходов</t>
  </si>
  <si>
    <t xml:space="preserve">  Дошкольное образовательное учреждение  №107  жилого района «Замелекесье» 21/26</t>
  </si>
  <si>
    <t xml:space="preserve"> Дошкольное образовательное учреждение №108 жилого района «Замелекесье»  65/09</t>
  </si>
  <si>
    <t xml:space="preserve"> Дошкольное образовательное учреждение  жилого района «Замелекесье» </t>
  </si>
  <si>
    <t>Дошкольное образовательное учреждение здание детского сада «Курочка ряба»</t>
  </si>
  <si>
    <t xml:space="preserve">Создание дополнительных групп №2,№31,№56,№88 в дошкольных образовательных учреждениях </t>
  </si>
  <si>
    <t>Многофункциональный центр в  жилом районе «Замелекесье»  (Сельский клуб)</t>
  </si>
  <si>
    <t>Строительство многофункционального центра  в г.Набережные Челны (парк «Прибрежный»)  (в рамках реализации программы «Сельские клубы»)</t>
  </si>
  <si>
    <t>постановление Кабинета Министров Республики Татарстан от 11.12.2013 № 977 «О дорожных работах на дорогах общего пользования Республики Татарстан на 2014 год»</t>
  </si>
  <si>
    <t>Капитальный ремонт и проектирование входной группы и кровли ГАУЗ «Республиканский дом ребенка специализированный»</t>
  </si>
  <si>
    <t>Капитальный ремонт ГАУЗ «Камский детский медицинский центр» (блок «Г» детского стационара)</t>
  </si>
  <si>
    <t>Строительство детского сада в г.Елабуга (мкр. Танайка-2)</t>
  </si>
  <si>
    <t>Ремонт вентиляционной системы в инфекционном корпусе государственного автономного учреждения здравоохранения «Елабужская центральная районная больница»</t>
  </si>
  <si>
    <t xml:space="preserve">Обустройство дорожек к спорттивным площадкам </t>
  </si>
  <si>
    <t xml:space="preserve">решение Совета Елабужского муниципального района от 24.07.2013 №335   «О внесении изменений в Решение Совета Елабужского муниципального района от 14.12.2012 №266 «О бюджете муниципального образования Елабужского муниципального района на 2013 год и плановый период 2014 и 2015 годов»,
 Решение Совета Елабужского муниципального района от 13.02.2014 №391   «О внесении изменений в Решение Совета Елабужского муниципального района от 19.12.2013 №377 «О бюджете муниципального образования Елабужского муниципального района на 2014 год и плановый период 2015 и 2016 годов» </t>
  </si>
  <si>
    <t>Программа строительства сетей газоснабжения через Фонд газификации Российской Федерации. Выполнение строительно-монтажных работ объекта «Распределительный газопровод низкого давления в мкр.Танайка-2»</t>
  </si>
  <si>
    <t>Инженерные сети и благоустройство жилого дома для опорного пункта участковых уполномоченных полиции в н.п. Поспелово</t>
  </si>
  <si>
    <t>Строительство модульного паталого-анатомического отделения Елабужского муниципального района  (в рамках реализации программы)</t>
  </si>
  <si>
    <t>Капитальный ремонт фельдшерско-акушерских пунктов(н.п.Мурзиха,  н.п.Умяк)</t>
  </si>
  <si>
    <t>Капитальный ремонт государственного автономного учреждения здравоохранения «Детская городская больница с перинатальным центром»</t>
  </si>
  <si>
    <t>Ремонт филиала в г.Нижнекамске государственного автономного учреждения здравоохранения «Республиканский центр крови Министерства здравоохранения Республики Татарстан»</t>
  </si>
  <si>
    <t xml:space="preserve">постановление Кабинета Министров Республики Татарстан от 16.03.2012 №222 «Об утверждении долгосрочной целевой программы «Охрана окружающей среды г.Нижнекамска и Нижнекамского муниципального района на 2012 - 2015 годы»,
постановление Кабинета Министров Респблики Татарстан от 28.12.2013 №1083 «Об утверждении государственной программы «Охрана окружающей среды, воспроизводство и использование природных ресурсов Республики Татарстан на 2014-2020 годы»
</t>
  </si>
  <si>
    <t>постановление Кабинета Министров Республики Татарстан от 16.03.2012 №222 «Об утверждении долгосрочной целевой программы «Охрана окружающей среды г.Нижнекамска и Нижнекамского муниципального района на 2012 - 2015 годы», постановление Кабинета Министров Респблики Татарстан от 28.12.2013 №1083 «Об утверждении государственной программы «Охрана окружающей среды, воспроизводство и использование природных ресурсов Республики Татарстан
на 2014-2020 годы»</t>
  </si>
  <si>
    <t>распоряжение Кабинета Министров Республики Татарстан от 08.11.2013 
№ 2249-р</t>
  </si>
  <si>
    <t>Капитальный ремонт государственного автономного учреждения здравоохранения «Менделеевская центральная районная больница»</t>
  </si>
  <si>
    <t xml:space="preserve">распоряжение Кабинета Министров Республики Татарстан от 29.10.2012 
№ 1944-р (с изменениями от 11.06.2013 № 1008-р),
распоряжение Кабинета Министров Республики Татарстан от 15.11.2013 
№ 2303-р
</t>
  </si>
  <si>
    <t>распоряжение Кабинета Министров Республики Татарстан от 20.03.2013 
 № 474-р (с изменениями от 11.06.2013 № 1008-р)</t>
  </si>
  <si>
    <t>Капитальный ремонт поля футбольного стадиона «Энергия» в г.Заинске</t>
  </si>
  <si>
    <t>распоряжение Кабинета Министров Республики Татарстан от 22.05.2014 № 944-р</t>
  </si>
  <si>
    <t xml:space="preserve">постановление Кабинета Министров Республики Татарстан от 01.04.2013 № 219 «Об утверждении Республиканской адресной программы по проведению капитального ремонта многоквартирных домов на 2013 год»,
решение Совета Заинского муниципального района от 19.12.2013 № 327 «О бюджете Заинского муниципального района на 2014 год и на плановый период 2015 и 2016 годы»
</t>
  </si>
  <si>
    <t>решение Совета Заинского муниципального района от 19.12.2013 № 327 «О бюджете Заинского муниципального района на 2014 год и на плановый период 2015 и 2016 годы»</t>
  </si>
  <si>
    <t>распоряжение Кабинета Министров Республики Татарстан от 03.04.2013 
№ 580-р (с изменениями от 24.08.20133 № 1574-р),
решение Совета Заинского муниципального района от 19.12.2013 № 327 «О бюджете Заинского муниципального района на 2014 год и на плановый период 2015 и 2016 годы»</t>
  </si>
  <si>
    <t>Строительство, благоустройство территории, монтаж водопровода, канализации дома участковых уполномоченных полициии в н.п. Светлое Озеро, Бухарай</t>
  </si>
  <si>
    <t>Капитальный ремонт физкультурно-оздоровительного комплекса г.Заинска</t>
  </si>
  <si>
    <t>распоряжение Кабинета Министров Республики Татарстан от 20.03.2013 
№ 476-р, 
решение Совета Заинского муниципального района от 19.12.2013 № 327 «О бюджете Заинского муниципального района на 2014 год и на плановый период 2015 и 2016 годы»</t>
  </si>
  <si>
    <t>распоряжение Кабинета Министров Республики Татарстан от 15.11.2013 
№ 2303-р</t>
  </si>
  <si>
    <t>Капитальный ремонт фельдшерско-акушерских пунктов, расположенных в сельских школах</t>
  </si>
  <si>
    <t>решение Совета Заинского муниципального района от 20.12.2012 № 237 «О бюджете Заинского муниципального района на 2013 год и на плановый период 2014 и 2015 годы»</t>
  </si>
  <si>
    <t>Строительство здания для Поручиковского фельшерско-акушерского пункта  государственного автономного учреждения здравоохранения «Заинская центральная районная больница»</t>
  </si>
  <si>
    <t>решение Совета Заинского муниципального района от 20.12.2012 № 237 «О бюджете Заинского муниципального района на 2014 год и на плановый период 2015 и 2016 годы»</t>
  </si>
  <si>
    <t>распоряжение Кабинета Министров Республики Татарстан от 27.10.2012
№ 1932-р (с изменениями от 19.04.2013 № 671-р)</t>
  </si>
  <si>
    <t xml:space="preserve">распоряжение Кабинета Министров Республики Татарстан от 02.04.2013 
№ 570-р (с изменениями от 07.06.2013 № 989-р),
решение Совета Заинского муниципального района от 20.12.2013 № 237 «О бюджете Заинского муниципального района на 2013 год и на плановый период 2014 и 2015 годы»
</t>
  </si>
  <si>
    <t>распоряжение Кабинета Министров Республики Татарстан от 29.10.2012
№ 1944-р (с изменениями от 11.06.2013 № 1008-р),
распоряжение Кабинета Министров Республики Татарстан от 15.11.2013 
№ 2303-р</t>
  </si>
  <si>
    <t>Организация проведения акций «Чистый город» и «Чистые берега» в г.Нижнекамске и Нижнекамском муниципальном районе</t>
  </si>
  <si>
    <t>Организация  информационно-правового просвещения населения через средства массовой информации, печатные издания, информационно-телекоммуникационную сеть «Интернет» в г.Нижнекамске и Нижне-камском муниципальном районе</t>
  </si>
  <si>
    <t xml:space="preserve">Инженерные коммуникации  домов по социальной ипотеке </t>
  </si>
  <si>
    <t>распоряжение Кабинета Министров Республики Татарстан от 02.06.2014 
№ 1040-р,
постановление Кабинета Министров Республики Татарстан № 596 от 23.08.2013</t>
  </si>
  <si>
    <t>распоряжение Кабинета Министров Республики Татарстан от 15.03.2014 
№ 482-р</t>
  </si>
  <si>
    <t>распоряжение Кабинета Министров Республики Татарстан от 15.03.2014 
№ 483-р</t>
  </si>
  <si>
    <t>распоряжение Кабинета Министров Республики Татарстан  от 29.10.2012 
№1944-р (с изменениями от 11.06.2013 № 1008-р)</t>
  </si>
  <si>
    <t xml:space="preserve">распоряжение Кабинета Министров Республики Татарстан от 27.10.2012 
 № 1932-р (с изменениями от 19.04.2013 № 671-р)  </t>
  </si>
  <si>
    <t>решение Совета Елабужского муниципального района  от 25.03.2014 № 409  «О внесении изменений в Решение Совета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годов»</t>
  </si>
  <si>
    <t>решение Совета Елабужского муниципального района от 16.04.2014 № 412  «О внесении изменений в Решение Совета 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годов»</t>
  </si>
  <si>
    <t>Решение Совета Елабужского муниципального района от 16.04.2014 № 412  «О внесении изменений в Решение Совета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годов»</t>
  </si>
  <si>
    <t xml:space="preserve">решение Совета Елабужского муниципального района №395 от 13.03.2014  № 395  «О внесении изменений в Решение Совета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годов» </t>
  </si>
  <si>
    <t xml:space="preserve">решение Совета  Елабужского муниципального района от 16.04.2014  № 412  «О внесении изменений в Решение Совета 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годов» </t>
  </si>
  <si>
    <t>распоряжение Кабинета Министров Республики Татарстан от 15.11.2013 года  
№ 2303-р</t>
  </si>
  <si>
    <t xml:space="preserve">решение Совета Елабужского муниципального района от 25.03.2014  № 409 «О внесении изменений в Решение Совета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годов» 
</t>
  </si>
  <si>
    <t>распоряжение Кабинета Министров Республики Татарстан от 06.12.2013 
№ 2511-р</t>
  </si>
  <si>
    <t>постановление Кабинета Министров Республики Татарстан от 01.04.2013 № 219 «Об утверждении Республиканской адресной программы по проведению капитального ремонта многоквартирных домов на 2013 год»</t>
  </si>
  <si>
    <t>решение Совета Елабужского муниципального района от 13.02.2014 № 391  «О внесении изменений в Решение Совета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годов»</t>
  </si>
  <si>
    <t>Решение Совета Елабужского муниципального района от 16.04.2014 № 412  «О внесении изменений в Решение Совета Елабужского муниципального района  от 19.12.2013 № 377 «О бюджете муниципального образования Елабужского муниципального района на 2014 год и плановый период 2015 и 2016 годов»</t>
  </si>
  <si>
    <t xml:space="preserve">решение Совета Елабужского муниципального района от 25.03.2014 № 409  «О внесении изменений в Решение Совета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годов» </t>
  </si>
  <si>
    <t xml:space="preserve"> решение Совета Елабужского муниципального района от 26.04.2013 № 310  «О внесении изменений в Решение Совета Елабужского муниципального района  от 14.12.2012 № 266 «О бюджете муниципального образования Елабужского муниципального района  на 2013 год и плановый период 2014 и 2015 годов» </t>
  </si>
  <si>
    <t>распоряжение Кабинета Министров  Республики Татарстан от 08.09.2012 № 1603-р</t>
  </si>
  <si>
    <t xml:space="preserve">постановление Правительства Российской Федерации от 13.12.2002 № 858 «О федеральной целевой программе «Социальное развитие села до 2013 года»,
распоряжение Кабинета Министров  Республики Татарстан от 08.11.2013 
№ 2247-р </t>
  </si>
  <si>
    <t>решения Совета Елабужского муниципального района от 24.07.2013 № 335 и от 26.08.2013 № 350   «О внесении изменений в Решение Совета Елабужского муниципального района от 14.12.2012 № 266 «О бюджете муниципального образования Елабужского муниципального района на 2013 год и плановый период 2014 и 2015 годов»</t>
  </si>
  <si>
    <t xml:space="preserve">распоряжение Кабинета Министров  Республики Татарстан от  22.08.2013 
№ 1550-р </t>
  </si>
  <si>
    <t xml:space="preserve">распоряжение Кабинета Министров  Республики Татарстан от 06.06.2011 
№ 883-р </t>
  </si>
  <si>
    <t>Решение Совета Елабужского муниципального района  от 25.03.2014 № 409  «О внесении изменений в Решение Совета 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годов»</t>
  </si>
  <si>
    <t xml:space="preserve">решения Совета Елабужского муниципального района от 24.07.2013 №335 и от 30.10.2013 № 357   «О внесении изменений в Решение Совета Елабужского муниципального района от 14.12.2012 № 266 «О бюджетемуниципального образования Елабужского муниципального района на 2013 год и плановый период 2014 и 2015 годы». Решение Совета Елабужского муниципального района от 13.02.2014 № 391  «О внесении изменений в Решение Совета Елабужского муниципального района от 19.12.2013 № 377 «О бюджете муниципального образования Елабужского муниципального района на 2014 год и плановый период 2015 и 2016 годы» </t>
  </si>
  <si>
    <t xml:space="preserve">решение Совета Елабужского муниципального района от 07.02.2013г. № 282   «О внесении изменений в Решение Совета ЕМР от 14.12.2012г. № 266 «О бюджете МО ЕМР на 2013 год и плановый период 2014 и 2015 годы» </t>
  </si>
  <si>
    <t>Решение Совета Елабужского муниципального района от 30.10.2013 № 357 «О внесении изменений в Решение Совета Елабужского муниципального района от 14.12.2012 № 266 «О бюджете муниципального образования Елабужского муниципального района  на 2013 год и плановый период 2014 и 2015 годов»</t>
  </si>
  <si>
    <t xml:space="preserve">Решения Совета Елабужского муниципального района от 24.07.2013 № 335 и от 26.08.2013г. № 350   «О внесении изменений в Решение Совета Елабужского муниципального района от 14.12.2012 № 266 «О бюджете муниципального образования Елабужского муниципального района на 2013 год и плановый период 2014 и 2015 годов» </t>
  </si>
  <si>
    <t>распоряжение Кабинета Министров  Республики Татарстан от 27.10.2012 
№ 1932-р (с изменениями от 19.04.2013 № 671-р)</t>
  </si>
  <si>
    <t>распоряжение Кабинета Министров Республики Татарстан от 03.04.2013
№ 580-р</t>
  </si>
  <si>
    <t>распоряжение Кабинета Министров Республики Татарстан от 06.03.2013 
 № 390-р</t>
  </si>
  <si>
    <t xml:space="preserve">распоряжение Кабинета Министров Республики Татарстан от 24.06.2014 
№ 1170-р </t>
  </si>
  <si>
    <t>решения Совета Бехтеревского сельского поселения от 31.05.2013  №128 и от 26.07.2013  № 133 «О внесении изменений в решение Совета Бехтеревского сельского поселения Елабужского муниципального района от 17.12.2012 № 109 «О бюджете Бехтеревского сельского поселения на 2013 год и на плановый период 2014 и 2015 годов»</t>
  </si>
  <si>
    <t xml:space="preserve">Решение Совета Лекаревского сельского поселения от 31.05.2013  № 107 «О внесении изменений в решение Совета Лекаревского сельского поселения Елабужского муниципального района от 17.12.2012 № 89 «О бюджете Лекаревского сельского поселения на 2013 год и на плановый период 2014 и 2015 годов» </t>
  </si>
  <si>
    <t>распоряжение Кабинета Министров Республики Татарстан от 29.10.2012
 № 1946-р (с изменениями от 21.02.2013 № 261-р)</t>
  </si>
  <si>
    <t xml:space="preserve">Решение Совета Елабужского муниципального района от 24.07.2013 № 335   «О внесении изменений в Решение Совета Елабужского муниципального района от 14.12.2012 №266 «О бюджете муниципального образования Елабужского муниципального района на 2013 год и плановый период 2014 и 2015 годов»
 </t>
  </si>
  <si>
    <t>распоряжение Кабинета Министров Республики Татарстан от 29.10.2012
 № 1946-р (с изменениями от 21.02.2013 №261-р)</t>
  </si>
  <si>
    <t>Распоряжение Кабинета Министров Республики Татарстан от 22.05.2014 
№ 944-р</t>
  </si>
  <si>
    <t>распоряжение Кабинета Министров Республики Татарстан от 10.02.2014 
№ 247-р</t>
  </si>
  <si>
    <t xml:space="preserve">распоряжение Кабинета Министров Республики Татарстан от 30.04.2014 
№ 772-р </t>
  </si>
  <si>
    <t xml:space="preserve">распоряжение Кабинета Министров Республики Татарстан от 15.11.2013 
№303-р </t>
  </si>
  <si>
    <t>2  очередь IT-парка</t>
  </si>
  <si>
    <t xml:space="preserve">распоряжение Кабинета Министров Республики Татарстан от15.05.2014 
№ 850-р </t>
  </si>
  <si>
    <t xml:space="preserve">распоряжение Кабинета Министров Республики Татарстан от 06.12.2013 
№ 2511-р </t>
  </si>
  <si>
    <t>постановлени Кабинета Министров Республики Татарстан от 23.12.2013 № 1023 «Об утверждении государственной программы «Социальная поддержка граждан Республики Татарстан» на 2014 – 2020 годы»</t>
  </si>
  <si>
    <t xml:space="preserve">приказ Министерства образования и науки Российской Федерации от 07.04.2014 № 274 </t>
  </si>
  <si>
    <t xml:space="preserve">распоряжение Кабинета Министров Республики Татарстан от 25.11.2013 
№ 2387-р </t>
  </si>
  <si>
    <t xml:space="preserve">распоряжение Кабинета Министров Республики Татарстан от 25.12 2013
№ 2733-р </t>
  </si>
  <si>
    <t>распоряжение Кабинета Министров Республики Татарстан от 11.12.2013  
№ 2555-р</t>
  </si>
  <si>
    <t xml:space="preserve">распоряжение Кабинета Министров Республики Татарстан от 11.12.2013 
№ 2555-р </t>
  </si>
  <si>
    <t xml:space="preserve">распоряжение Кабинета Министров Республики Татарстан от 11.12.2013  № 2555-р </t>
  </si>
  <si>
    <t xml:space="preserve"> распоряжение Кабинета Министров Республики Татарстан от 11.12.2013 
№ 2555-р </t>
  </si>
  <si>
    <t xml:space="preserve"> распоряжение Кабинета Министров Республики Татарстан от 11.12.2013  № 2555-р </t>
  </si>
  <si>
    <t xml:space="preserve"> распоряжение Кабинета Министров Республики Татарстан от 18.09.2013 
№ 1780-р </t>
  </si>
  <si>
    <t xml:space="preserve">распоряжение Кабинета Министров Республики Татарстан от 18.09.2013
№ 1780-р </t>
  </si>
  <si>
    <t>постановление Кабинета Министров Республики Татарстан от 28.12.2013 № 1083 «Об утверждении государственной программы «Охрана окружающей среды, воспроизводство и использование природных ресурсов Республики Татарстан
на 2014-2020 годы»</t>
  </si>
  <si>
    <t xml:space="preserve">постановление Кабинета Министров Респблики Татарстан от 28.12.2013 № 1083 «Об утверждении государственной программы «Охрана окружающей среды, воспроизводство и использование природных ресурсов Республики Татарстан
на 2014-2020 годы»
</t>
  </si>
  <si>
    <t>постановление Кабинета Министров Респблики Татарстан от 31.10.2012 № 934 «Об утверждении республиканской целевой программы «Экологическая безопасность Республики Татарстан на 2013-2015 годы»</t>
  </si>
  <si>
    <t>распоряжение Кабинета Министров Республики Татарстан от 03.04.2013 
№ 580-р (с изменениями от 24.08.2013 № 1574-р)</t>
  </si>
  <si>
    <t>Распоряжение Кабинета Министров Республики Татарстан от 08.11.2013 
№ 2251-р</t>
  </si>
  <si>
    <t xml:space="preserve">распоряжение Кабинета Министров Республики Татарстан от 20.03.2013 
№ 476-р </t>
  </si>
  <si>
    <t>распоряжение Кабинета Министров Республики Татарстан от 11.12.2013          № 2555-р (с изменениями от 18.02.2014 № 309-р, с изменениями 17.05.2014 № 897-р)</t>
  </si>
  <si>
    <t>распоряжение Кабинета Министров Республики Татарстан от 27.10.2012
 № 1932-р (с изменениями от 19.04.2013 № 671-р)</t>
  </si>
  <si>
    <t>распоряжение Кабинета Министров Республики Татарстан от 30.05.2013 
№ 927-р, постановление Кабинета Министров Республики Татарстан от 16.09.2011 № 771 «Об утверждении Долгосрочной целевой программы «Развитие и использование информационных и коммуникационных технологий в Республике Татарстан «Электронный Татарстан» (2011 - 2013 годы)»</t>
  </si>
  <si>
    <t>распоряжение Кабинета Министров Республики Татарстан от 20.03.2013 
№ 474-р (с изменениями от 06.09.2013 № 1672-р)</t>
  </si>
  <si>
    <t>распоряжение Кабинета Министров Республики Татарстан от 22.05.2014 
№ 943-р</t>
  </si>
  <si>
    <t>распоряжение Кабинета Министров Республики Татарстан от 18.03.2014 
№ 501-р</t>
  </si>
  <si>
    <t xml:space="preserve"> постановление Кабинета Министров Республики Татарстан от 11.12.2013  № 977</t>
  </si>
  <si>
    <t xml:space="preserve"> постановление Кабинета Министров Республики Татарстан от 11.12.2013 № 977</t>
  </si>
  <si>
    <t>постановление Кабинета Министров Республики Татарстан от 14.12.2012 
№ 1087</t>
  </si>
  <si>
    <t>постановление Кабинета Министров Республики Татарстан от 14.12.2012 
№ 1087,
постановление Кабинета Министров Республики Татарстан от 11.12.2013 
№ 977</t>
  </si>
  <si>
    <t xml:space="preserve"> постановление Кабинета Министров Республики Татарстан от 11.12.2013 № 977,
решение Совета Заинского муниципального района от 20.12.2012 № 237 «О бюджете Заинского муниципального района на 2013 и на плановый период 2014 и 2015 годов»</t>
  </si>
  <si>
    <t>постановление Кабинета Министров Республики Татарстан от 14.12.2012
№ 1087</t>
  </si>
  <si>
    <t xml:space="preserve">постановление Кабинета Министров Республики Татарстан от 14.12.2012 № 1087 </t>
  </si>
  <si>
    <t>постановление Кабинета Министров Республики Татарстан от 14.12.2012  
№ 1087</t>
  </si>
  <si>
    <t>распоряжение Кабинета Министров Республики Татарстан от 28.02.2013 
№ 337-р</t>
  </si>
  <si>
    <t>постановление Кабинета Министров  Республики Татарстан от 14.12.2012 
№ 1087,
решение Елабужского городского Совета Елабужского муниципального района «О внесении изменений в Решение Елабужского городского Совета Елабужского муниципального района от 17.12.2012 № 128 «О бюджете муниципального образования город Елабуга Елабужского муниципального района на 2013 год и на плановый период 2014 и 2015 годы» от 07.02.2013 № 140</t>
  </si>
  <si>
    <t>постановление Кабинета Министров  Республики Татарстан от 14.12.2012 
№ 1087 «О дорожных работ на дорогах общего пользования Республики Татарстан на 2013 год» (далее - постановление Кабинета Министров Республики Татарстан от 14.12.2012  № 1087)</t>
  </si>
  <si>
    <t>распоряжение Кабинета Министров Республики Татарстан от 30.11.2013 № 2420-р</t>
  </si>
  <si>
    <t>распоряжение Кабинета Министров Республики Татарстан от 31.03.2014 
№ 601-р</t>
  </si>
  <si>
    <t>распоряжение Кабинета Министров Республики Татарстан от 22.03.2014 
№ 532-р</t>
  </si>
  <si>
    <t>распоряжение Кабинета Министров Республики Татарстан от 30.04.2014 
№ 767-р</t>
  </si>
  <si>
    <t>распоряжение Кабинета Министров Республики Татарстан от 18.03.2014 № 501-р</t>
  </si>
  <si>
    <t>распоряжение Кабинета Министров Республики Татарстан от 15.03.2014 
№ 487-р</t>
  </si>
  <si>
    <t>постановление Кабинета Министров  Республики Татарстан от 11.12.2013 
№ 977 «О дорожных работ на дорогах общего пользования Республики Татарстан на 2014 год» (далее - постановление Кабинета Министров Республики Татарстан от 11.12.2013  № 977)</t>
  </si>
  <si>
    <t>решение Городского Совета муниципального образования город Набережные Челны от 20.12.2012      № 22/5 «О бюджете муниципального образования город Набережные Челны на 2013 год и на плановый период 2014 - 2015 годов»</t>
  </si>
  <si>
    <t>решение Городского Совета муниципального образования город Набережные Челны от 20.12.2012     № 22/5 «О бюджете муниципального образования город Набережные Челны на 2013 год и на плановый период 2014 - 2015 годов»</t>
  </si>
  <si>
    <t>Приобретение автоматизированного стационарного поста по контролю за загрязнением атмосферного воздуха (на территории Камского инновационного производственного кластера)          в Менделеевском районе</t>
  </si>
  <si>
    <t>Премьер-министр                                 Республики Татарстан                         И.Ш.ХАЛИКОВ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</si>
</sst>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.000"/>
    <numFmt numFmtId="165" formatCode="#,##0.0000"/>
    <numFmt numFmtId="166" formatCode="0.000"/>
    <numFmt numFmtId="167" formatCode="#,##0.000_ ;\-#,##0.000\ "/>
    <numFmt numFmtId="168" formatCode="#,##0.00_ ;\-#,##0.00\ 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0" fontId="7" fillId="0" borderId="0"/>
  </cellStyleXfs>
  <cellXfs count="157">
    <xf numFmtId="0" fontId="0" fillId="0" borderId="0" xfId="0"/>
    <xf numFmtId="0" fontId="6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Border="1"/>
    <xf numFmtId="0" fontId="0" fillId="0" borderId="0" xfId="0" applyBorder="1"/>
    <xf numFmtId="164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top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Fill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164" fontId="2" fillId="0" borderId="0" xfId="0" applyNumberFormat="1" applyFont="1" applyFill="1"/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/>
    <xf numFmtId="164" fontId="2" fillId="2" borderId="0" xfId="0" applyNumberFormat="1" applyFont="1" applyFill="1"/>
    <xf numFmtId="0" fontId="2" fillId="2" borderId="0" xfId="0" applyFont="1" applyFill="1"/>
    <xf numFmtId="165" fontId="2" fillId="0" borderId="0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43" fontId="2" fillId="2" borderId="1" xfId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/>
    <xf numFmtId="0" fontId="2" fillId="2" borderId="13" xfId="0" applyFont="1" applyFill="1" applyBorder="1" applyAlignment="1">
      <alignment horizontal="center" vertical="center"/>
    </xf>
    <xf numFmtId="43" fontId="2" fillId="2" borderId="14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10" fillId="2" borderId="1" xfId="11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3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wrapText="1"/>
    </xf>
    <xf numFmtId="0" fontId="2" fillId="0" borderId="14" xfId="0" applyFont="1" applyFill="1" applyBorder="1"/>
    <xf numFmtId="0" fontId="2" fillId="0" borderId="15" xfId="0" applyFont="1" applyFill="1" applyBorder="1"/>
    <xf numFmtId="0" fontId="10" fillId="0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166" fontId="2" fillId="0" borderId="1" xfId="1" applyNumberFormat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top"/>
    </xf>
    <xf numFmtId="168" fontId="2" fillId="0" borderId="1" xfId="1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/>
    </xf>
    <xf numFmtId="4" fontId="2" fillId="2" borderId="1" xfId="1" applyNumberFormat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/>
    </xf>
    <xf numFmtId="4" fontId="2" fillId="2" borderId="1" xfId="1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10" fillId="2" borderId="1" xfId="1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/>
    </xf>
    <xf numFmtId="168" fontId="2" fillId="0" borderId="3" xfId="1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/>
    <xf numFmtId="4" fontId="2" fillId="0" borderId="3" xfId="1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/>
    </xf>
    <xf numFmtId="4" fontId="2" fillId="2" borderId="3" xfId="1" applyNumberFormat="1" applyFont="1" applyFill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/>
    <xf numFmtId="167" fontId="2" fillId="2" borderId="1" xfId="0" applyNumberFormat="1" applyFont="1" applyFill="1" applyBorder="1" applyAlignment="1">
      <alignment horizontal="center" vertical="top"/>
    </xf>
    <xf numFmtId="167" fontId="2" fillId="2" borderId="1" xfId="1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</cellXfs>
  <cellStyles count="12">
    <cellStyle name="Обычный" xfId="0" builtinId="0"/>
    <cellStyle name="Обычный 10" xfId="9"/>
    <cellStyle name="Обычный 2" xfId="2"/>
    <cellStyle name="Обычный 3" xfId="3"/>
    <cellStyle name="Обычный 4" xfId="11"/>
    <cellStyle name="Обычный 5" xfId="4"/>
    <cellStyle name="Обычный 6" xfId="5"/>
    <cellStyle name="Обычный 7" xfId="6"/>
    <cellStyle name="Обычный 8" xfId="7"/>
    <cellStyle name="Обычный 9" xfId="8"/>
    <cellStyle name="Финансовый" xfId="1" builtinId="3"/>
    <cellStyle name="Финансовый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17</xdr:row>
      <xdr:rowOff>0</xdr:rowOff>
    </xdr:from>
    <xdr:to>
      <xdr:col>3</xdr:col>
      <xdr:colOff>60960</xdr:colOff>
      <xdr:row>17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4175760" y="2278380"/>
          <a:ext cx="60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60960</xdr:colOff>
      <xdr:row>17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4175760" y="2278380"/>
          <a:ext cx="60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60960</xdr:colOff>
      <xdr:row>16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4175760" y="1927860"/>
          <a:ext cx="60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60960</xdr:colOff>
      <xdr:row>16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175760" y="1927860"/>
          <a:ext cx="60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50</xdr:row>
      <xdr:rowOff>0</xdr:rowOff>
    </xdr:from>
    <xdr:to>
      <xdr:col>5</xdr:col>
      <xdr:colOff>60960</xdr:colOff>
      <xdr:row>50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6276975" y="7153275"/>
          <a:ext cx="60960" cy="1430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60960</xdr:colOff>
      <xdr:row>50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276975" y="7153275"/>
          <a:ext cx="60960" cy="1430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60960</xdr:colOff>
      <xdr:row>296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276975" y="9829800"/>
          <a:ext cx="609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60960</xdr:colOff>
      <xdr:row>296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276975" y="9829800"/>
          <a:ext cx="6096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52705</xdr:colOff>
      <xdr:row>17</xdr:row>
      <xdr:rowOff>93980</xdr:rowOff>
    </xdr:from>
    <xdr:to>
      <xdr:col>8</xdr:col>
      <xdr:colOff>113665</xdr:colOff>
      <xdr:row>17</xdr:row>
      <xdr:rowOff>93980</xdr:rowOff>
    </xdr:to>
    <xdr:sp macro="" textlink="">
      <xdr:nvSpPr>
        <xdr:cNvPr id="2" name="Поле 9"/>
        <xdr:cNvSpPr txBox="1">
          <a:spLocks noChangeArrowheads="1"/>
        </xdr:cNvSpPr>
      </xdr:nvSpPr>
      <xdr:spPr bwMode="auto">
        <a:xfrm>
          <a:off x="4929505" y="3340100"/>
          <a:ext cx="60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>
    <xdr:from>
      <xdr:col>8</xdr:col>
      <xdr:colOff>52705</xdr:colOff>
      <xdr:row>17</xdr:row>
      <xdr:rowOff>93980</xdr:rowOff>
    </xdr:from>
    <xdr:to>
      <xdr:col>8</xdr:col>
      <xdr:colOff>113665</xdr:colOff>
      <xdr:row>17</xdr:row>
      <xdr:rowOff>93980</xdr:rowOff>
    </xdr:to>
    <xdr:sp macro="" textlink="">
      <xdr:nvSpPr>
        <xdr:cNvPr id="3" name="Поле 8"/>
        <xdr:cNvSpPr txBox="1">
          <a:spLocks noChangeArrowheads="1"/>
        </xdr:cNvSpPr>
      </xdr:nvSpPr>
      <xdr:spPr bwMode="auto">
        <a:xfrm>
          <a:off x="4929505" y="3340100"/>
          <a:ext cx="60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>
    <xdr:from>
      <xdr:col>8</xdr:col>
      <xdr:colOff>52705</xdr:colOff>
      <xdr:row>21</xdr:row>
      <xdr:rowOff>123190</xdr:rowOff>
    </xdr:from>
    <xdr:to>
      <xdr:col>8</xdr:col>
      <xdr:colOff>113665</xdr:colOff>
      <xdr:row>21</xdr:row>
      <xdr:rowOff>123190</xdr:rowOff>
    </xdr:to>
    <xdr:sp macro="" textlink="">
      <xdr:nvSpPr>
        <xdr:cNvPr id="4" name="Поле 7"/>
        <xdr:cNvSpPr txBox="1">
          <a:spLocks noChangeArrowheads="1"/>
        </xdr:cNvSpPr>
      </xdr:nvSpPr>
      <xdr:spPr bwMode="auto">
        <a:xfrm>
          <a:off x="4929505" y="3696970"/>
          <a:ext cx="60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>
    <xdr:from>
      <xdr:col>8</xdr:col>
      <xdr:colOff>52705</xdr:colOff>
      <xdr:row>21</xdr:row>
      <xdr:rowOff>123190</xdr:rowOff>
    </xdr:from>
    <xdr:to>
      <xdr:col>8</xdr:col>
      <xdr:colOff>113665</xdr:colOff>
      <xdr:row>21</xdr:row>
      <xdr:rowOff>123190</xdr:rowOff>
    </xdr:to>
    <xdr:sp macro="" textlink="">
      <xdr:nvSpPr>
        <xdr:cNvPr id="5" name="Поле 6"/>
        <xdr:cNvSpPr txBox="1">
          <a:spLocks noChangeArrowheads="1"/>
        </xdr:cNvSpPr>
      </xdr:nvSpPr>
      <xdr:spPr bwMode="auto">
        <a:xfrm>
          <a:off x="4929505" y="3696970"/>
          <a:ext cx="609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view="pageBreakPreview" zoomScale="90" zoomScaleNormal="100" zoomScaleSheetLayoutView="90" workbookViewId="0">
      <pane ySplit="4" topLeftCell="A5" activePane="bottomLeft" state="frozen"/>
      <selection pane="bottomLeft" activeCell="C18" sqref="C18"/>
    </sheetView>
  </sheetViews>
  <sheetFormatPr defaultColWidth="8.85546875" defaultRowHeight="15" x14ac:dyDescent="0.25"/>
  <cols>
    <col min="1" max="1" width="32.28515625" style="21" customWidth="1"/>
    <col min="2" max="2" width="15.85546875" style="21" customWidth="1"/>
    <col min="3" max="3" width="12.7109375" style="21" customWidth="1"/>
    <col min="4" max="4" width="14.85546875" style="2" customWidth="1"/>
    <col min="5" max="5" width="14.5703125" style="21" customWidth="1"/>
    <col min="6" max="7" width="11" style="21" bestFit="1" customWidth="1"/>
    <col min="8" max="16384" width="8.85546875" style="21"/>
  </cols>
  <sheetData>
    <row r="1" spans="1:16" ht="44.25" customHeight="1" x14ac:dyDescent="0.25">
      <c r="A1" s="129" t="s">
        <v>49</v>
      </c>
      <c r="B1" s="129"/>
      <c r="C1" s="129"/>
      <c r="D1" s="129"/>
      <c r="E1" s="129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 x14ac:dyDescent="0.25">
      <c r="A2" s="130"/>
      <c r="B2" s="131" t="s">
        <v>50</v>
      </c>
      <c r="C2" s="131"/>
      <c r="D2" s="131"/>
      <c r="E2" s="131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37.15" customHeight="1" x14ac:dyDescent="0.25">
      <c r="A3" s="130"/>
      <c r="B3" s="13" t="s">
        <v>47</v>
      </c>
      <c r="C3" s="3" t="s">
        <v>29</v>
      </c>
      <c r="D3" s="3" t="s">
        <v>30</v>
      </c>
      <c r="E3" s="3" t="s">
        <v>31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" customHeight="1" x14ac:dyDescent="0.25">
      <c r="A4" s="14" t="s">
        <v>48</v>
      </c>
      <c r="B4" s="11" t="e">
        <f>SUM(C4:E4)</f>
        <v>#REF!</v>
      </c>
      <c r="C4" s="8" t="e">
        <f>SUM(C16:C19)</f>
        <v>#REF!</v>
      </c>
      <c r="D4" s="8">
        <f>SUM(D16:D19)</f>
        <v>8720521.3179999981</v>
      </c>
      <c r="E4" s="8">
        <f>SUM(E16:E19)</f>
        <v>2642981.34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9.5" hidden="1" customHeight="1" x14ac:dyDescent="0.3">
      <c r="A5" s="9"/>
      <c r="B5" s="12"/>
      <c r="C5" s="9"/>
      <c r="D5" s="10"/>
      <c r="E5" s="9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51" hidden="1" customHeight="1" x14ac:dyDescent="0.3">
      <c r="A6" s="9"/>
      <c r="B6" s="12"/>
      <c r="C6" s="9"/>
      <c r="D6" s="10"/>
      <c r="E6" s="9"/>
      <c r="F6" s="5"/>
      <c r="G6" s="5"/>
      <c r="H6" s="4"/>
      <c r="I6" s="4"/>
      <c r="J6" s="4"/>
      <c r="K6" s="4"/>
      <c r="L6" s="4"/>
      <c r="M6" s="4"/>
      <c r="N6" s="4"/>
      <c r="O6" s="4"/>
      <c r="P6" s="4"/>
    </row>
    <row r="7" spans="1:16" ht="48.75" hidden="1" customHeight="1" x14ac:dyDescent="0.3">
      <c r="A7" s="9"/>
      <c r="B7" s="12"/>
      <c r="C7" s="9"/>
      <c r="D7" s="10"/>
      <c r="E7" s="9"/>
      <c r="F7" s="5"/>
      <c r="G7" s="5"/>
      <c r="H7" s="4"/>
      <c r="I7" s="4"/>
      <c r="J7" s="4"/>
      <c r="K7" s="4"/>
      <c r="L7" s="4"/>
      <c r="M7" s="4"/>
      <c r="N7" s="4"/>
      <c r="O7" s="4"/>
      <c r="P7" s="4"/>
    </row>
    <row r="8" spans="1:16" ht="54.75" hidden="1" customHeight="1" x14ac:dyDescent="0.3">
      <c r="A8" s="9"/>
      <c r="B8" s="12"/>
      <c r="C8" s="9"/>
      <c r="D8" s="10"/>
      <c r="E8" s="9"/>
      <c r="F8" s="5"/>
      <c r="G8" s="5"/>
      <c r="H8" s="4"/>
      <c r="I8" s="4"/>
      <c r="J8" s="4"/>
      <c r="K8" s="4"/>
      <c r="L8" s="4"/>
      <c r="M8" s="4"/>
      <c r="N8" s="4"/>
      <c r="O8" s="4"/>
      <c r="P8" s="4"/>
    </row>
    <row r="9" spans="1:16" ht="54.75" hidden="1" customHeight="1" x14ac:dyDescent="0.3">
      <c r="A9" s="9"/>
      <c r="B9" s="12"/>
      <c r="C9" s="9"/>
      <c r="D9" s="10"/>
      <c r="E9" s="9"/>
      <c r="F9" s="5"/>
      <c r="G9" s="5"/>
      <c r="H9" s="4"/>
      <c r="I9" s="4"/>
      <c r="J9" s="4"/>
      <c r="K9" s="4"/>
      <c r="L9" s="4"/>
      <c r="M9" s="4"/>
      <c r="N9" s="4"/>
      <c r="O9" s="4"/>
      <c r="P9" s="4"/>
    </row>
    <row r="10" spans="1:16" ht="51.75" hidden="1" customHeight="1" x14ac:dyDescent="0.3">
      <c r="A10" s="9"/>
      <c r="B10" s="12"/>
      <c r="C10" s="9"/>
      <c r="D10" s="10"/>
      <c r="E10" s="9"/>
      <c r="F10" s="5"/>
      <c r="G10" s="5"/>
      <c r="H10" s="4"/>
      <c r="I10" s="4"/>
      <c r="J10" s="4"/>
      <c r="K10" s="4"/>
      <c r="L10" s="4"/>
      <c r="M10" s="4"/>
      <c r="N10" s="4"/>
      <c r="O10" s="4"/>
      <c r="P10" s="4"/>
    </row>
    <row r="11" spans="1:16" ht="28.5" hidden="1" customHeight="1" x14ac:dyDescent="0.3">
      <c r="A11" s="9"/>
      <c r="B11" s="12"/>
      <c r="C11" s="9"/>
      <c r="D11" s="10"/>
      <c r="E11" s="9"/>
      <c r="F11" s="5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ht="34.5" hidden="1" customHeight="1" x14ac:dyDescent="0.3">
      <c r="A12" s="9"/>
      <c r="B12" s="12"/>
      <c r="C12" s="9"/>
      <c r="D12" s="10"/>
      <c r="E12" s="9"/>
      <c r="F12" s="5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49.5" hidden="1" customHeight="1" x14ac:dyDescent="0.3">
      <c r="A13" s="9"/>
      <c r="B13" s="12"/>
      <c r="C13" s="9"/>
      <c r="D13" s="10"/>
      <c r="E13" s="9"/>
      <c r="F13" s="5"/>
      <c r="G13" s="5"/>
      <c r="H13" s="4"/>
      <c r="I13" s="4"/>
      <c r="J13" s="4"/>
      <c r="K13" s="4"/>
      <c r="L13" s="4"/>
      <c r="M13" s="4"/>
      <c r="N13" s="4"/>
      <c r="O13" s="4"/>
      <c r="P13" s="4"/>
    </row>
    <row r="14" spans="1:16" ht="43.5" hidden="1" customHeight="1" x14ac:dyDescent="0.3">
      <c r="A14" s="9"/>
      <c r="B14" s="12"/>
      <c r="C14" s="9"/>
      <c r="D14" s="10"/>
      <c r="E14" s="9"/>
      <c r="F14" s="5"/>
      <c r="G14" s="5"/>
      <c r="H14" s="4"/>
      <c r="I14" s="4"/>
      <c r="J14" s="4"/>
      <c r="K14" s="4"/>
      <c r="L14" s="4"/>
      <c r="M14" s="4"/>
      <c r="N14" s="4"/>
      <c r="O14" s="4"/>
      <c r="P14" s="4"/>
    </row>
    <row r="15" spans="1:16" ht="43.5" hidden="1" customHeight="1" x14ac:dyDescent="0.3">
      <c r="A15" s="9"/>
      <c r="B15" s="12"/>
      <c r="C15" s="9"/>
      <c r="D15" s="10"/>
      <c r="E15" s="9"/>
      <c r="F15" s="5"/>
      <c r="G15" s="5"/>
      <c r="H15" s="5"/>
      <c r="I15" s="4"/>
      <c r="J15" s="4"/>
      <c r="K15" s="4"/>
      <c r="L15" s="4"/>
      <c r="M15" s="4"/>
      <c r="N15" s="4"/>
      <c r="O15" s="4"/>
      <c r="P15" s="4"/>
    </row>
    <row r="16" spans="1:16" ht="18.75" customHeight="1" x14ac:dyDescent="0.3">
      <c r="A16" s="20">
        <v>2013</v>
      </c>
      <c r="B16" s="11" t="e">
        <f>SUM(C16:E16)</f>
        <v>#REF!</v>
      </c>
      <c r="C16" s="7" t="e">
        <f>'КЭР - бюджет РТ'!#REF!</f>
        <v>#REF!</v>
      </c>
      <c r="D16" s="7">
        <f>'КЭР - бюджет РТ'!F6</f>
        <v>2736006.0919999997</v>
      </c>
      <c r="E16" s="7">
        <f>'КЭР - бюджет РТ'!H6</f>
        <v>987702.1100000001</v>
      </c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7.6" customHeight="1" x14ac:dyDescent="0.3">
      <c r="A17" s="20">
        <v>2014</v>
      </c>
      <c r="B17" s="11" t="e">
        <f>SUM(C17:E17)</f>
        <v>#REF!</v>
      </c>
      <c r="C17" s="7" t="e">
        <f>'КЭР - бюджет РТ'!#REF!</f>
        <v>#REF!</v>
      </c>
      <c r="D17" s="7">
        <f>'КЭР - бюджет РТ'!J6</f>
        <v>4827906.7059999993</v>
      </c>
      <c r="E17" s="7">
        <f>'КЭР - бюджет РТ'!L6</f>
        <v>726195.23</v>
      </c>
      <c r="F17" s="5"/>
      <c r="G17" s="5"/>
      <c r="H17" s="4"/>
      <c r="I17" s="4"/>
      <c r="J17" s="4"/>
      <c r="K17" s="4"/>
      <c r="L17" s="4"/>
      <c r="M17" s="4"/>
      <c r="N17" s="4"/>
      <c r="O17" s="4"/>
      <c r="P17" s="4"/>
    </row>
    <row r="18" spans="1:16" ht="36" customHeight="1" x14ac:dyDescent="0.3">
      <c r="A18" s="20">
        <v>2015</v>
      </c>
      <c r="B18" s="11" t="e">
        <f>SUM(C18:E18)</f>
        <v>#REF!</v>
      </c>
      <c r="C18" s="7" t="e">
        <f>'КЭР - бюджет РТ'!#REF!</f>
        <v>#REF!</v>
      </c>
      <c r="D18" s="7">
        <f>'КЭР - бюджет РТ'!N6</f>
        <v>650193.91999999993</v>
      </c>
      <c r="E18" s="7">
        <f>'КЭР - бюджет РТ'!P6</f>
        <v>489292</v>
      </c>
      <c r="F18" s="5"/>
      <c r="G18" s="5"/>
      <c r="H18" s="4"/>
      <c r="I18" s="4"/>
      <c r="J18" s="4"/>
      <c r="K18" s="4"/>
      <c r="L18" s="4"/>
      <c r="M18" s="4"/>
      <c r="N18" s="4"/>
      <c r="O18" s="4"/>
      <c r="P18" s="4"/>
    </row>
    <row r="19" spans="1:16" ht="23.45" customHeight="1" x14ac:dyDescent="0.3">
      <c r="A19" s="20">
        <v>2016</v>
      </c>
      <c r="B19" s="11" t="e">
        <f>SUM(C19:E19)</f>
        <v>#REF!</v>
      </c>
      <c r="C19" s="7" t="e">
        <f>'КЭР - бюджет РТ'!#REF!</f>
        <v>#REF!</v>
      </c>
      <c r="D19" s="7">
        <f>'КЭР - бюджет РТ'!R6</f>
        <v>506414.6</v>
      </c>
      <c r="E19" s="7">
        <f>'КЭР - бюджет РТ'!T6</f>
        <v>439792</v>
      </c>
      <c r="F19" s="5"/>
      <c r="G19" s="5"/>
      <c r="H19" s="4"/>
      <c r="I19" s="4"/>
      <c r="J19" s="4"/>
      <c r="K19" s="4"/>
      <c r="L19" s="4"/>
      <c r="M19" s="4"/>
      <c r="N19" s="4"/>
      <c r="O19" s="4"/>
      <c r="P19" s="4"/>
    </row>
    <row r="20" spans="1:16" ht="14.45" x14ac:dyDescent="0.3">
      <c r="A20" s="1"/>
    </row>
    <row r="21" spans="1:16" ht="43.5" customHeight="1" x14ac:dyDescent="0.3">
      <c r="A21" s="1"/>
    </row>
    <row r="22" spans="1:16" ht="109.5" customHeight="1" x14ac:dyDescent="0.25">
      <c r="A22" s="1"/>
      <c r="F22" s="5"/>
      <c r="G22" s="5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1"/>
      <c r="B23" s="6"/>
    </row>
    <row r="24" spans="1:16" x14ac:dyDescent="0.25">
      <c r="A24" s="1"/>
    </row>
    <row r="25" spans="1:16" ht="63.75" customHeight="1" x14ac:dyDescent="0.25">
      <c r="A25" s="6"/>
    </row>
    <row r="29" spans="1:16" ht="46.5" customHeight="1" x14ac:dyDescent="0.25">
      <c r="F29" s="5"/>
      <c r="G29" s="5"/>
      <c r="H29" s="4"/>
      <c r="I29" s="4"/>
      <c r="J29" s="4"/>
      <c r="K29" s="4"/>
      <c r="L29" s="4"/>
      <c r="M29" s="4"/>
      <c r="N29" s="4"/>
      <c r="O29" s="4"/>
      <c r="P29" s="4"/>
    </row>
    <row r="30" spans="1:16" ht="39.75" customHeight="1" x14ac:dyDescent="0.25">
      <c r="F30" s="5"/>
      <c r="G30" s="5"/>
      <c r="H30" s="4"/>
      <c r="I30" s="4"/>
      <c r="J30" s="4"/>
      <c r="K30" s="4"/>
      <c r="L30" s="4"/>
      <c r="M30" s="4"/>
      <c r="N30" s="4"/>
      <c r="O30" s="4"/>
      <c r="P30" s="4"/>
    </row>
    <row r="31" spans="1:16" ht="78" customHeight="1" x14ac:dyDescent="0.25">
      <c r="F31" s="5"/>
      <c r="G31" s="5"/>
      <c r="H31" s="4"/>
      <c r="I31" s="4"/>
      <c r="J31" s="4"/>
      <c r="K31" s="4"/>
      <c r="L31" s="4"/>
      <c r="M31" s="4"/>
      <c r="N31" s="4"/>
      <c r="O31" s="4"/>
      <c r="P31" s="4"/>
    </row>
    <row r="32" spans="1:16" ht="33" customHeight="1" x14ac:dyDescent="0.25">
      <c r="F32" s="5"/>
      <c r="G32" s="5"/>
      <c r="H32" s="4"/>
      <c r="I32" s="4"/>
      <c r="J32" s="4"/>
      <c r="K32" s="4"/>
      <c r="L32" s="4"/>
      <c r="M32" s="4"/>
      <c r="N32" s="4"/>
      <c r="O32" s="4"/>
      <c r="P32" s="4"/>
    </row>
    <row r="33" spans="6:16" ht="33" customHeight="1" x14ac:dyDescent="0.25">
      <c r="F33" s="5"/>
      <c r="G33" s="5"/>
      <c r="H33" s="4"/>
      <c r="I33" s="4"/>
      <c r="J33" s="4"/>
      <c r="K33" s="4"/>
      <c r="L33" s="4"/>
      <c r="M33" s="4"/>
      <c r="N33" s="4"/>
      <c r="O33" s="4"/>
      <c r="P33" s="4"/>
    </row>
    <row r="34" spans="6:16" ht="51.75" customHeight="1" x14ac:dyDescent="0.25">
      <c r="F34" s="5"/>
      <c r="G34" s="5"/>
      <c r="H34" s="4"/>
      <c r="I34" s="4"/>
      <c r="J34" s="4"/>
      <c r="K34" s="4"/>
      <c r="L34" s="4"/>
      <c r="M34" s="4"/>
      <c r="N34" s="4"/>
      <c r="O34" s="4"/>
      <c r="P34" s="4"/>
    </row>
  </sheetData>
  <mergeCells count="3">
    <mergeCell ref="A1:E1"/>
    <mergeCell ref="A2:A3"/>
    <mergeCell ref="B2:E2"/>
  </mergeCells>
  <printOptions horizontalCentered="1" verticalCentered="1"/>
  <pageMargins left="0.23622047244094491" right="0.31496062992125984" top="0.23622047244094491" bottom="0.15748031496062992" header="0.15748031496062992" footer="0.15748031496062992"/>
  <pageSetup paperSize="9" fitToHeight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06"/>
  <sheetViews>
    <sheetView tabSelected="1" view="pageBreakPreview" zoomScale="60" zoomScaleNormal="50" workbookViewId="0">
      <pane ySplit="6" topLeftCell="A7" activePane="bottomLeft" state="frozen"/>
      <selection pane="bottomLeft" activeCell="A2" sqref="A2:V2"/>
    </sheetView>
  </sheetViews>
  <sheetFormatPr defaultColWidth="8.85546875" defaultRowHeight="15.75" x14ac:dyDescent="0.25"/>
  <cols>
    <col min="1" max="1" width="7.140625" style="28" customWidth="1"/>
    <col min="2" max="2" width="32.28515625" style="28" customWidth="1"/>
    <col min="3" max="3" width="38.85546875" style="28" customWidth="1"/>
    <col min="4" max="4" width="9.7109375" style="28" hidden="1" customWidth="1"/>
    <col min="5" max="5" width="17.85546875" style="50" customWidth="1"/>
    <col min="6" max="6" width="16.7109375" style="30" customWidth="1"/>
    <col min="7" max="7" width="14.85546875" style="30" customWidth="1"/>
    <col min="8" max="8" width="18.28515625" style="28" customWidth="1"/>
    <col min="9" max="9" width="16.28515625" style="28" customWidth="1"/>
    <col min="10" max="11" width="16.7109375" style="30" customWidth="1"/>
    <col min="12" max="12" width="16.42578125" style="28" customWidth="1"/>
    <col min="13" max="13" width="16.7109375" style="28" customWidth="1"/>
    <col min="14" max="15" width="15.85546875" style="30" customWidth="1"/>
    <col min="16" max="16" width="16.85546875" style="28" customWidth="1"/>
    <col min="17" max="17" width="17.28515625" style="28" customWidth="1"/>
    <col min="18" max="19" width="14.7109375" style="30" customWidth="1"/>
    <col min="20" max="20" width="18.5703125" style="28" customWidth="1"/>
    <col min="21" max="21" width="22.5703125" style="28" hidden="1" customWidth="1"/>
    <col min="22" max="22" width="22" style="28" hidden="1" customWidth="1"/>
    <col min="23" max="23" width="41.28515625" style="28" customWidth="1"/>
    <col min="24" max="24" width="11" style="28" bestFit="1" customWidth="1"/>
    <col min="25" max="16384" width="8.85546875" style="28"/>
  </cols>
  <sheetData>
    <row r="1" spans="1:33" ht="55.15" customHeight="1" x14ac:dyDescent="0.25">
      <c r="Q1" s="155" t="s">
        <v>341</v>
      </c>
      <c r="R1" s="156"/>
      <c r="S1" s="156"/>
      <c r="T1" s="156"/>
    </row>
    <row r="2" spans="1:33" ht="44.25" customHeight="1" x14ac:dyDescent="0.25">
      <c r="A2" s="143" t="s">
        <v>342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ht="25.5" customHeight="1" x14ac:dyDescent="0.25">
      <c r="A3" s="136" t="s">
        <v>26</v>
      </c>
      <c r="B3" s="137" t="s">
        <v>345</v>
      </c>
      <c r="C3" s="137" t="s">
        <v>1</v>
      </c>
      <c r="D3" s="137" t="s">
        <v>2</v>
      </c>
      <c r="E3" s="136" t="s">
        <v>134</v>
      </c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4" t="s">
        <v>4</v>
      </c>
      <c r="V3" s="134" t="s">
        <v>3</v>
      </c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22.9" customHeight="1" x14ac:dyDescent="0.25">
      <c r="A4" s="136"/>
      <c r="B4" s="137"/>
      <c r="C4" s="137"/>
      <c r="D4" s="137"/>
      <c r="E4" s="137" t="s">
        <v>135</v>
      </c>
      <c r="F4" s="137"/>
      <c r="G4" s="137"/>
      <c r="H4" s="137"/>
      <c r="I4" s="137" t="s">
        <v>136</v>
      </c>
      <c r="J4" s="137"/>
      <c r="K4" s="137"/>
      <c r="L4" s="137"/>
      <c r="M4" s="137" t="s">
        <v>137</v>
      </c>
      <c r="N4" s="137"/>
      <c r="O4" s="137"/>
      <c r="P4" s="137"/>
      <c r="Q4" s="137" t="s">
        <v>138</v>
      </c>
      <c r="R4" s="137"/>
      <c r="S4" s="137"/>
      <c r="T4" s="137"/>
      <c r="U4" s="135"/>
      <c r="V4" s="135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ht="56.45" customHeight="1" x14ac:dyDescent="0.25">
      <c r="A5" s="136"/>
      <c r="B5" s="137"/>
      <c r="C5" s="137"/>
      <c r="D5" s="137"/>
      <c r="E5" s="111" t="s">
        <v>139</v>
      </c>
      <c r="F5" s="111" t="s">
        <v>339</v>
      </c>
      <c r="G5" s="111" t="s">
        <v>344</v>
      </c>
      <c r="H5" s="111" t="s">
        <v>340</v>
      </c>
      <c r="I5" s="111" t="s">
        <v>139</v>
      </c>
      <c r="J5" s="111" t="s">
        <v>339</v>
      </c>
      <c r="K5" s="111" t="s">
        <v>344</v>
      </c>
      <c r="L5" s="111" t="s">
        <v>340</v>
      </c>
      <c r="M5" s="111" t="s">
        <v>140</v>
      </c>
      <c r="N5" s="111" t="s">
        <v>339</v>
      </c>
      <c r="O5" s="111" t="s">
        <v>344</v>
      </c>
      <c r="P5" s="111" t="s">
        <v>340</v>
      </c>
      <c r="Q5" s="111" t="s">
        <v>139</v>
      </c>
      <c r="R5" s="111" t="s">
        <v>339</v>
      </c>
      <c r="S5" s="111" t="s">
        <v>344</v>
      </c>
      <c r="T5" s="111" t="s">
        <v>340</v>
      </c>
      <c r="U5" s="135"/>
      <c r="V5" s="135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ht="33.75" customHeight="1" x14ac:dyDescent="0.25">
      <c r="A6" s="112"/>
      <c r="B6" s="145" t="s">
        <v>0</v>
      </c>
      <c r="C6" s="145"/>
      <c r="D6" s="145"/>
      <c r="E6" s="126">
        <f>F6+H6+G6</f>
        <v>4424159.9469999997</v>
      </c>
      <c r="F6" s="126">
        <f>F8+F104+F19+F39+F31+F13+F22</f>
        <v>2736006.0919999997</v>
      </c>
      <c r="G6" s="126">
        <f>G8+G104+G19+G39+G31+G13+G22</f>
        <v>700451.745</v>
      </c>
      <c r="H6" s="126">
        <f>H104+H19+H39+H31+H13+H22+H8</f>
        <v>987702.1100000001</v>
      </c>
      <c r="I6" s="126">
        <f>J6+L6+K6</f>
        <v>6630161.3649999984</v>
      </c>
      <c r="J6" s="126">
        <f>J104+J19+J39+J31+J13+J22+J8</f>
        <v>4827906.7059999993</v>
      </c>
      <c r="K6" s="126">
        <f>K104+K19+K39+K31+K13+K22+K8</f>
        <v>1076059.429</v>
      </c>
      <c r="L6" s="126">
        <f>L104+L19+L39+L31+L13+L22+L8</f>
        <v>726195.23</v>
      </c>
      <c r="M6" s="126">
        <f>N6+P6+O6</f>
        <v>1184031.1039999998</v>
      </c>
      <c r="N6" s="126">
        <f>N104+N19+N39+N31+N13+N22</f>
        <v>650193.91999999993</v>
      </c>
      <c r="O6" s="126">
        <f>O104+O19+O39+O31+O13+O22</f>
        <v>44545.184000000001</v>
      </c>
      <c r="P6" s="126">
        <f>P104+P19+P39+P31+P13+P22</f>
        <v>489292</v>
      </c>
      <c r="Q6" s="126">
        <f>R6+T6+S6</f>
        <v>990751.78399999999</v>
      </c>
      <c r="R6" s="126">
        <f>R104+R19+R39+R31+R13+R22</f>
        <v>506414.6</v>
      </c>
      <c r="S6" s="126">
        <f>S104+S19+S39+S31+S13+S22</f>
        <v>44545.184000000001</v>
      </c>
      <c r="T6" s="127">
        <f>T104+T19+T39+T31+T13+T22</f>
        <v>439792</v>
      </c>
      <c r="U6" s="43"/>
      <c r="V6" s="42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33.75" customHeight="1" x14ac:dyDescent="0.25">
      <c r="A7" s="112" t="s">
        <v>8</v>
      </c>
      <c r="B7" s="133" t="s">
        <v>243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61"/>
      <c r="V7" s="62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ht="22.5" customHeight="1" x14ac:dyDescent="0.25">
      <c r="A8" s="112"/>
      <c r="B8" s="140" t="s">
        <v>245</v>
      </c>
      <c r="C8" s="141"/>
      <c r="D8" s="141"/>
      <c r="E8" s="104">
        <f>F8+G8</f>
        <v>394575.9</v>
      </c>
      <c r="F8" s="104">
        <f>SUM(F9)</f>
        <v>181422.4</v>
      </c>
      <c r="G8" s="104">
        <f>SUM(G9)</f>
        <v>213153.5</v>
      </c>
      <c r="H8" s="104">
        <f>SUM(H9)</f>
        <v>0</v>
      </c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65"/>
      <c r="V8" s="65"/>
    </row>
    <row r="9" spans="1:33" ht="66" customHeight="1" x14ac:dyDescent="0.25">
      <c r="A9" s="46" t="s">
        <v>51</v>
      </c>
      <c r="B9" s="44" t="s">
        <v>242</v>
      </c>
      <c r="C9" s="55" t="s">
        <v>343</v>
      </c>
      <c r="D9" s="66"/>
      <c r="E9" s="96">
        <f>SUM(F9:H9)</f>
        <v>394575.9</v>
      </c>
      <c r="F9" s="96">
        <v>181422.4</v>
      </c>
      <c r="G9" s="96">
        <v>213153.5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102"/>
      <c r="U9" s="61"/>
      <c r="V9" s="62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21.6" customHeight="1" thickBot="1" x14ac:dyDescent="0.3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63"/>
      <c r="V10" s="62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ht="33.6" hidden="1" customHeight="1" thickBot="1" x14ac:dyDescent="0.35">
      <c r="A11" s="59"/>
      <c r="B11" s="67"/>
      <c r="C11" s="67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0"/>
      <c r="U11" s="61"/>
      <c r="V11" s="62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28.15" customHeight="1" thickBot="1" x14ac:dyDescent="0.3">
      <c r="A12" s="69" t="s">
        <v>7</v>
      </c>
      <c r="B12" s="138" t="s">
        <v>244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9"/>
    </row>
    <row r="13" spans="1:33" ht="22.5" customHeight="1" x14ac:dyDescent="0.25">
      <c r="A13" s="64"/>
      <c r="B13" s="140" t="s">
        <v>245</v>
      </c>
      <c r="C13" s="141"/>
      <c r="D13" s="141"/>
      <c r="E13" s="104">
        <f>F13+H13</f>
        <v>145194.98500000002</v>
      </c>
      <c r="F13" s="104">
        <f>SUM(F14:F17)</f>
        <v>145194.98500000002</v>
      </c>
      <c r="G13" s="104">
        <f t="shared" ref="G13:H13" si="0">SUM(G14:G17)</f>
        <v>0</v>
      </c>
      <c r="H13" s="104">
        <f t="shared" si="0"/>
        <v>0</v>
      </c>
      <c r="I13" s="104">
        <f>J13+L13+K13</f>
        <v>53310.3</v>
      </c>
      <c r="J13" s="104">
        <f t="shared" ref="J13:T13" si="1">SUM(J14:J17)</f>
        <v>53310.3</v>
      </c>
      <c r="K13" s="104">
        <f t="shared" si="1"/>
        <v>0</v>
      </c>
      <c r="L13" s="104">
        <f t="shared" si="1"/>
        <v>0</v>
      </c>
      <c r="M13" s="104">
        <f>N13+P13+O13</f>
        <v>140200.32000000001</v>
      </c>
      <c r="N13" s="104">
        <f t="shared" si="1"/>
        <v>140200.32000000001</v>
      </c>
      <c r="O13" s="104">
        <f t="shared" si="1"/>
        <v>0</v>
      </c>
      <c r="P13" s="104">
        <f t="shared" si="1"/>
        <v>0</v>
      </c>
      <c r="Q13" s="104">
        <f>R13+T13+S13</f>
        <v>147070.1</v>
      </c>
      <c r="R13" s="104">
        <f t="shared" si="1"/>
        <v>147070.1</v>
      </c>
      <c r="S13" s="104">
        <f t="shared" si="1"/>
        <v>0</v>
      </c>
      <c r="T13" s="104">
        <f t="shared" si="1"/>
        <v>0</v>
      </c>
      <c r="U13" s="65"/>
      <c r="V13" s="65"/>
    </row>
    <row r="14" spans="1:33" s="32" customFormat="1" ht="162.6" customHeight="1" x14ac:dyDescent="0.25">
      <c r="A14" s="46" t="s">
        <v>52</v>
      </c>
      <c r="B14" s="44" t="s">
        <v>190</v>
      </c>
      <c r="C14" s="44" t="s">
        <v>191</v>
      </c>
      <c r="D14" s="15" t="s">
        <v>112</v>
      </c>
      <c r="E14" s="94">
        <f>F14+H14</f>
        <v>2500</v>
      </c>
      <c r="F14" s="94">
        <v>2500</v>
      </c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16" t="s">
        <v>34</v>
      </c>
      <c r="V14" s="16" t="s">
        <v>19</v>
      </c>
      <c r="Y14" s="49"/>
    </row>
    <row r="15" spans="1:33" s="32" customFormat="1" ht="163.5" customHeight="1" x14ac:dyDescent="0.25">
      <c r="A15" s="46" t="s">
        <v>252</v>
      </c>
      <c r="B15" s="44" t="s">
        <v>36</v>
      </c>
      <c r="C15" s="44" t="s">
        <v>192</v>
      </c>
      <c r="D15" s="15" t="s">
        <v>77</v>
      </c>
      <c r="E15" s="94">
        <f>F15+H15</f>
        <v>32238.69</v>
      </c>
      <c r="F15" s="94">
        <v>32238.69</v>
      </c>
      <c r="G15" s="94"/>
      <c r="H15" s="94"/>
      <c r="I15" s="94">
        <f t="shared" ref="I15:I17" si="2">J15+K15+L15</f>
        <v>19583</v>
      </c>
      <c r="J15" s="94">
        <v>19583</v>
      </c>
      <c r="K15" s="94"/>
      <c r="L15" s="94"/>
      <c r="M15" s="94">
        <f t="shared" ref="M15:M17" si="3">N15+O15+P15</f>
        <v>32480</v>
      </c>
      <c r="N15" s="94">
        <v>32480</v>
      </c>
      <c r="O15" s="94"/>
      <c r="P15" s="94"/>
      <c r="Q15" s="94">
        <f t="shared" ref="Q15:Q17" si="4">R15+S15+T15</f>
        <v>34071.5</v>
      </c>
      <c r="R15" s="94">
        <v>34071.5</v>
      </c>
      <c r="S15" s="94"/>
      <c r="T15" s="94"/>
      <c r="U15" s="18"/>
      <c r="V15" s="16" t="s">
        <v>38</v>
      </c>
      <c r="W15" s="78"/>
    </row>
    <row r="16" spans="1:33" s="32" customFormat="1" ht="67.5" customHeight="1" x14ac:dyDescent="0.25">
      <c r="A16" s="46" t="s">
        <v>253</v>
      </c>
      <c r="B16" s="44" t="s">
        <v>602</v>
      </c>
      <c r="C16" s="44" t="s">
        <v>193</v>
      </c>
      <c r="D16" s="15" t="s">
        <v>89</v>
      </c>
      <c r="E16" s="94">
        <f>F16+H16</f>
        <v>301.66500000000002</v>
      </c>
      <c r="F16" s="94">
        <v>301.66500000000002</v>
      </c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18"/>
      <c r="V16" s="16"/>
    </row>
    <row r="17" spans="1:33" s="32" customFormat="1" ht="117.75" customHeight="1" x14ac:dyDescent="0.25">
      <c r="A17" s="114" t="s">
        <v>254</v>
      </c>
      <c r="B17" s="80" t="s">
        <v>37</v>
      </c>
      <c r="C17" s="80" t="s">
        <v>194</v>
      </c>
      <c r="D17" s="81" t="s">
        <v>78</v>
      </c>
      <c r="E17" s="115">
        <f>F17+H17</f>
        <v>110154.63</v>
      </c>
      <c r="F17" s="115">
        <v>110154.63</v>
      </c>
      <c r="G17" s="115"/>
      <c r="H17" s="115"/>
      <c r="I17" s="115">
        <f t="shared" si="2"/>
        <v>33727.300000000003</v>
      </c>
      <c r="J17" s="115">
        <v>33727.300000000003</v>
      </c>
      <c r="K17" s="115"/>
      <c r="L17" s="115"/>
      <c r="M17" s="115">
        <f t="shared" si="3"/>
        <v>107720.32000000001</v>
      </c>
      <c r="N17" s="115">
        <v>107720.32000000001</v>
      </c>
      <c r="O17" s="115"/>
      <c r="P17" s="115"/>
      <c r="Q17" s="115">
        <f t="shared" si="4"/>
        <v>112998.6</v>
      </c>
      <c r="R17" s="115">
        <v>112998.6</v>
      </c>
      <c r="S17" s="115"/>
      <c r="T17" s="115"/>
      <c r="U17" s="116"/>
      <c r="V17" s="117" t="s">
        <v>38</v>
      </c>
      <c r="W17" s="78"/>
    </row>
    <row r="18" spans="1:33" ht="28.15" customHeight="1" x14ac:dyDescent="0.25">
      <c r="A18" s="112" t="s">
        <v>6</v>
      </c>
      <c r="B18" s="133" t="s">
        <v>246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33" ht="28.15" customHeight="1" x14ac:dyDescent="0.25">
      <c r="A19" s="109"/>
      <c r="B19" s="149" t="s">
        <v>247</v>
      </c>
      <c r="C19" s="150"/>
      <c r="D19" s="150"/>
      <c r="E19" s="118">
        <f>E20</f>
        <v>47895.9</v>
      </c>
      <c r="F19" s="118">
        <f t="shared" ref="F19:T19" si="5">F20</f>
        <v>47895.9</v>
      </c>
      <c r="G19" s="118"/>
      <c r="H19" s="118">
        <f t="shared" si="5"/>
        <v>0</v>
      </c>
      <c r="I19" s="118">
        <f t="shared" si="5"/>
        <v>53366.400000000001</v>
      </c>
      <c r="J19" s="118">
        <f t="shared" si="5"/>
        <v>53366.400000000001</v>
      </c>
      <c r="K19" s="118"/>
      <c r="L19" s="118">
        <f t="shared" si="5"/>
        <v>0</v>
      </c>
      <c r="M19" s="118">
        <f t="shared" si="5"/>
        <v>54050.8</v>
      </c>
      <c r="N19" s="118">
        <f t="shared" si="5"/>
        <v>54050.8</v>
      </c>
      <c r="O19" s="118"/>
      <c r="P19" s="118">
        <f t="shared" si="5"/>
        <v>0</v>
      </c>
      <c r="Q19" s="118">
        <f t="shared" si="5"/>
        <v>54769.7</v>
      </c>
      <c r="R19" s="118">
        <f t="shared" si="5"/>
        <v>54769.7</v>
      </c>
      <c r="S19" s="118"/>
      <c r="T19" s="118">
        <f t="shared" si="5"/>
        <v>0</v>
      </c>
      <c r="U19" s="70"/>
      <c r="V19" s="70"/>
    </row>
    <row r="20" spans="1:33" s="32" customFormat="1" ht="191.25" customHeight="1" x14ac:dyDescent="0.25">
      <c r="A20" s="114" t="s">
        <v>53</v>
      </c>
      <c r="B20" s="80" t="s">
        <v>71</v>
      </c>
      <c r="C20" s="80" t="s">
        <v>603</v>
      </c>
      <c r="D20" s="81" t="s">
        <v>95</v>
      </c>
      <c r="E20" s="115">
        <f>F20+H20</f>
        <v>47895.9</v>
      </c>
      <c r="F20" s="115">
        <v>47895.9</v>
      </c>
      <c r="G20" s="115"/>
      <c r="H20" s="115"/>
      <c r="I20" s="115">
        <f>J20+L20</f>
        <v>53366.400000000001</v>
      </c>
      <c r="J20" s="115">
        <v>53366.400000000001</v>
      </c>
      <c r="K20" s="115"/>
      <c r="L20" s="115"/>
      <c r="M20" s="115">
        <f>N20+P20</f>
        <v>54050.8</v>
      </c>
      <c r="N20" s="115">
        <v>54050.8</v>
      </c>
      <c r="O20" s="115"/>
      <c r="P20" s="115"/>
      <c r="Q20" s="115">
        <f>R20+T20</f>
        <v>54769.7</v>
      </c>
      <c r="R20" s="115">
        <v>54769.7</v>
      </c>
      <c r="S20" s="115"/>
      <c r="T20" s="115"/>
      <c r="U20" s="116"/>
      <c r="V20" s="116" t="s">
        <v>72</v>
      </c>
      <c r="W20" s="78"/>
    </row>
    <row r="21" spans="1:33" ht="28.15" customHeight="1" x14ac:dyDescent="0.25">
      <c r="A21" s="112" t="s">
        <v>41</v>
      </c>
      <c r="B21" s="133" t="s">
        <v>248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33" ht="28.5" customHeight="1" x14ac:dyDescent="0.25">
      <c r="A22" s="112"/>
      <c r="B22" s="149" t="s">
        <v>247</v>
      </c>
      <c r="C22" s="150"/>
      <c r="D22" s="150"/>
      <c r="E22" s="95">
        <f>F22+H22</f>
        <v>45158.450000000004</v>
      </c>
      <c r="F22" s="95">
        <f>SUM(F23:F29)</f>
        <v>45158.450000000004</v>
      </c>
      <c r="G22" s="95">
        <f t="shared" ref="G22:T22" si="6">SUM(G23:G28)</f>
        <v>0</v>
      </c>
      <c r="H22" s="95">
        <f t="shared" si="6"/>
        <v>0</v>
      </c>
      <c r="I22" s="95">
        <f>J22+K22+L22</f>
        <v>38482.025999999998</v>
      </c>
      <c r="J22" s="95">
        <f>SUM(J23:J29)</f>
        <v>33753.025999999998</v>
      </c>
      <c r="K22" s="95">
        <f>SUM(K23:K29)</f>
        <v>4729</v>
      </c>
      <c r="L22" s="95">
        <f t="shared" si="6"/>
        <v>0</v>
      </c>
      <c r="M22" s="95">
        <f>N22+O22+P22</f>
        <v>0</v>
      </c>
      <c r="N22" s="95">
        <f t="shared" si="6"/>
        <v>0</v>
      </c>
      <c r="O22" s="95">
        <f t="shared" si="6"/>
        <v>0</v>
      </c>
      <c r="P22" s="95">
        <f t="shared" si="6"/>
        <v>0</v>
      </c>
      <c r="Q22" s="95">
        <f>R22+S22+T22</f>
        <v>0</v>
      </c>
      <c r="R22" s="95">
        <f t="shared" si="6"/>
        <v>0</v>
      </c>
      <c r="S22" s="95">
        <f t="shared" si="6"/>
        <v>0</v>
      </c>
      <c r="T22" s="95">
        <f t="shared" si="6"/>
        <v>0</v>
      </c>
      <c r="U22" s="65"/>
      <c r="V22" s="65"/>
    </row>
    <row r="23" spans="1:33" s="32" customFormat="1" ht="195.75" customHeight="1" x14ac:dyDescent="0.25">
      <c r="A23" s="46" t="s">
        <v>54</v>
      </c>
      <c r="B23" s="44" t="s">
        <v>33</v>
      </c>
      <c r="C23" s="44" t="s">
        <v>141</v>
      </c>
      <c r="D23" s="24" t="s">
        <v>96</v>
      </c>
      <c r="E23" s="100">
        <f>F23+H23</f>
        <v>1629.15</v>
      </c>
      <c r="F23" s="101">
        <v>1629.15</v>
      </c>
      <c r="G23" s="101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8"/>
      <c r="V23" s="18" t="s">
        <v>72</v>
      </c>
      <c r="W23" s="78"/>
    </row>
    <row r="24" spans="1:33" s="40" customFormat="1" ht="51" customHeight="1" x14ac:dyDescent="0.25">
      <c r="A24" s="48" t="s">
        <v>144</v>
      </c>
      <c r="B24" s="55" t="s">
        <v>178</v>
      </c>
      <c r="C24" s="55" t="s">
        <v>195</v>
      </c>
      <c r="D24" s="56"/>
      <c r="E24" s="102">
        <f t="shared" ref="E24:E28" si="7">F24+H24</f>
        <v>16000</v>
      </c>
      <c r="F24" s="103">
        <v>16000</v>
      </c>
      <c r="G24" s="103"/>
      <c r="H24" s="102"/>
      <c r="I24" s="102">
        <f>J24+K24+L24</f>
        <v>11720</v>
      </c>
      <c r="J24" s="102">
        <v>11720</v>
      </c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56"/>
      <c r="V24" s="56"/>
      <c r="W24" s="78"/>
    </row>
    <row r="25" spans="1:33" s="32" customFormat="1" ht="73.150000000000006" customHeight="1" x14ac:dyDescent="0.25">
      <c r="A25" s="46" t="s">
        <v>55</v>
      </c>
      <c r="B25" s="44" t="s">
        <v>450</v>
      </c>
      <c r="C25" s="44" t="s">
        <v>240</v>
      </c>
      <c r="D25" s="19"/>
      <c r="E25" s="100">
        <f t="shared" si="7"/>
        <v>3148.9</v>
      </c>
      <c r="F25" s="100">
        <v>3148.9</v>
      </c>
      <c r="G25" s="100"/>
      <c r="H25" s="100"/>
      <c r="I25" s="102">
        <f t="shared" ref="I25:I29" si="8">J25+K25+L25</f>
        <v>3724.1260000000002</v>
      </c>
      <c r="J25" s="100">
        <v>3724.1260000000002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9"/>
      <c r="V25" s="19"/>
      <c r="W25" s="78"/>
    </row>
    <row r="26" spans="1:33" s="32" customFormat="1" ht="71.25" customHeight="1" x14ac:dyDescent="0.25">
      <c r="A26" s="46" t="s">
        <v>255</v>
      </c>
      <c r="B26" s="44" t="s">
        <v>413</v>
      </c>
      <c r="C26" s="44" t="s">
        <v>241</v>
      </c>
      <c r="D26" s="19"/>
      <c r="E26" s="100">
        <f t="shared" si="7"/>
        <v>7380.4</v>
      </c>
      <c r="F26" s="103">
        <v>7380.4</v>
      </c>
      <c r="G26" s="103"/>
      <c r="H26" s="100"/>
      <c r="I26" s="102">
        <f t="shared" si="8"/>
        <v>9000</v>
      </c>
      <c r="J26" s="100">
        <v>9000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9"/>
      <c r="V26" s="19"/>
      <c r="W26" s="78"/>
    </row>
    <row r="27" spans="1:33" s="32" customFormat="1" ht="69.75" customHeight="1" x14ac:dyDescent="0.25">
      <c r="A27" s="46" t="s">
        <v>256</v>
      </c>
      <c r="B27" s="44" t="s">
        <v>142</v>
      </c>
      <c r="C27" s="44" t="s">
        <v>449</v>
      </c>
      <c r="D27" s="19"/>
      <c r="E27" s="100"/>
      <c r="F27" s="101"/>
      <c r="G27" s="101"/>
      <c r="H27" s="100"/>
      <c r="I27" s="102">
        <f t="shared" si="8"/>
        <v>5108.8999999999996</v>
      </c>
      <c r="J27" s="100">
        <v>5108.8999999999996</v>
      </c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9"/>
      <c r="V27" s="19"/>
      <c r="W27" s="78"/>
    </row>
    <row r="28" spans="1:33" s="32" customFormat="1" ht="65.25" customHeight="1" x14ac:dyDescent="0.25">
      <c r="A28" s="46" t="s">
        <v>257</v>
      </c>
      <c r="B28" s="44" t="s">
        <v>143</v>
      </c>
      <c r="C28" s="44"/>
      <c r="D28" s="19"/>
      <c r="E28" s="100">
        <f t="shared" si="7"/>
        <v>17000</v>
      </c>
      <c r="F28" s="101">
        <v>17000</v>
      </c>
      <c r="G28" s="101"/>
      <c r="H28" s="100"/>
      <c r="I28" s="102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9"/>
      <c r="V28" s="19"/>
    </row>
    <row r="29" spans="1:33" s="32" customFormat="1" ht="72.599999999999994" customHeight="1" x14ac:dyDescent="0.25">
      <c r="A29" s="114" t="s">
        <v>410</v>
      </c>
      <c r="B29" s="80" t="s">
        <v>411</v>
      </c>
      <c r="C29" s="80" t="s">
        <v>412</v>
      </c>
      <c r="D29" s="119"/>
      <c r="E29" s="120"/>
      <c r="F29" s="121"/>
      <c r="G29" s="121"/>
      <c r="H29" s="120"/>
      <c r="I29" s="122">
        <f t="shared" si="8"/>
        <v>8929</v>
      </c>
      <c r="J29" s="120">
        <v>4200</v>
      </c>
      <c r="K29" s="120">
        <v>4729</v>
      </c>
      <c r="L29" s="120"/>
      <c r="M29" s="120"/>
      <c r="N29" s="120"/>
      <c r="O29" s="120"/>
      <c r="P29" s="120"/>
      <c r="Q29" s="120"/>
      <c r="R29" s="120"/>
      <c r="S29" s="120"/>
      <c r="T29" s="120"/>
      <c r="U29" s="85"/>
      <c r="V29" s="86"/>
      <c r="W29" s="78"/>
    </row>
    <row r="30" spans="1:33" ht="22.5" customHeight="1" x14ac:dyDescent="0.25">
      <c r="A30" s="112" t="s">
        <v>42</v>
      </c>
      <c r="B30" s="133" t="s">
        <v>249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33"/>
      <c r="X30" s="33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s="77" customFormat="1" ht="22.9" customHeight="1" x14ac:dyDescent="0.25">
      <c r="A31" s="112"/>
      <c r="B31" s="145" t="s">
        <v>245</v>
      </c>
      <c r="C31" s="150"/>
      <c r="D31" s="150"/>
      <c r="E31" s="92">
        <f>F31+H31</f>
        <v>121222.76</v>
      </c>
      <c r="F31" s="92">
        <f>SUM(F33:F34,F36)</f>
        <v>121222.76</v>
      </c>
      <c r="G31" s="123"/>
      <c r="H31" s="123"/>
      <c r="I31" s="92">
        <f>J31+K31+L31</f>
        <v>74930</v>
      </c>
      <c r="J31" s="92">
        <f>J33+J34+J36+J37</f>
        <v>74930</v>
      </c>
      <c r="K31" s="92">
        <f t="shared" ref="K31:L31" si="9">K33+K34+K36+K37</f>
        <v>0</v>
      </c>
      <c r="L31" s="92">
        <f t="shared" si="9"/>
        <v>0</v>
      </c>
      <c r="M31" s="123"/>
      <c r="N31" s="123"/>
      <c r="O31" s="123"/>
      <c r="P31" s="123"/>
      <c r="Q31" s="123"/>
      <c r="R31" s="123"/>
      <c r="S31" s="123"/>
      <c r="T31" s="123"/>
      <c r="U31" s="112"/>
      <c r="V31" s="112"/>
      <c r="W31" s="75"/>
      <c r="X31" s="75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 ht="22.9" customHeight="1" x14ac:dyDescent="0.25">
      <c r="A32" s="146" t="s">
        <v>28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33"/>
      <c r="X32" s="33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s="32" customFormat="1" ht="195.75" customHeight="1" x14ac:dyDescent="0.25">
      <c r="A33" s="46" t="s">
        <v>56</v>
      </c>
      <c r="B33" s="44" t="s">
        <v>196</v>
      </c>
      <c r="C33" s="44" t="s">
        <v>191</v>
      </c>
      <c r="D33" s="15" t="s">
        <v>113</v>
      </c>
      <c r="E33" s="93">
        <f>SUM(F33:H33)</f>
        <v>11500</v>
      </c>
      <c r="F33" s="93">
        <v>11500</v>
      </c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110"/>
      <c r="V33" s="18" t="s">
        <v>19</v>
      </c>
      <c r="W33" s="78"/>
      <c r="X33" s="34"/>
      <c r="Y33" s="35"/>
      <c r="Z33" s="35"/>
      <c r="AA33" s="35"/>
      <c r="AB33" s="35"/>
      <c r="AC33" s="35"/>
      <c r="AD33" s="35"/>
      <c r="AE33" s="35"/>
      <c r="AF33" s="35"/>
      <c r="AG33" s="35"/>
    </row>
    <row r="34" spans="1:33" s="32" customFormat="1" ht="161.44999999999999" customHeight="1" x14ac:dyDescent="0.25">
      <c r="A34" s="46" t="s">
        <v>57</v>
      </c>
      <c r="B34" s="44" t="s">
        <v>126</v>
      </c>
      <c r="C34" s="44" t="s">
        <v>197</v>
      </c>
      <c r="D34" s="15" t="s">
        <v>114</v>
      </c>
      <c r="E34" s="93">
        <f>SUM(F34:H34)</f>
        <v>7500</v>
      </c>
      <c r="F34" s="93">
        <v>7500</v>
      </c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110" t="s">
        <v>73</v>
      </c>
      <c r="V34" s="18" t="s">
        <v>19</v>
      </c>
      <c r="W34" s="78"/>
      <c r="X34" s="34"/>
      <c r="Y34" s="35"/>
      <c r="Z34" s="35"/>
      <c r="AA34" s="35"/>
      <c r="AB34" s="35"/>
      <c r="AC34" s="35"/>
      <c r="AD34" s="35"/>
      <c r="AE34" s="35"/>
      <c r="AF34" s="35"/>
      <c r="AG34" s="35"/>
    </row>
    <row r="35" spans="1:33" s="32" customFormat="1" ht="18.75" customHeight="1" x14ac:dyDescent="0.25">
      <c r="A35" s="146" t="s">
        <v>27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</row>
    <row r="36" spans="1:33" s="32" customFormat="1" ht="163.15" customHeight="1" x14ac:dyDescent="0.25">
      <c r="A36" s="46" t="s">
        <v>58</v>
      </c>
      <c r="B36" s="44" t="s">
        <v>35</v>
      </c>
      <c r="C36" s="44" t="s">
        <v>197</v>
      </c>
      <c r="D36" s="15" t="s">
        <v>76</v>
      </c>
      <c r="E36" s="94">
        <f>F36+H36</f>
        <v>102222.76</v>
      </c>
      <c r="F36" s="94">
        <v>102222.76</v>
      </c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110"/>
      <c r="V36" s="18" t="s">
        <v>19</v>
      </c>
    </row>
    <row r="37" spans="1:33" s="32" customFormat="1" ht="85.15" customHeight="1" x14ac:dyDescent="0.25">
      <c r="A37" s="46" t="s">
        <v>346</v>
      </c>
      <c r="B37" s="44" t="s">
        <v>604</v>
      </c>
      <c r="C37" s="44" t="s">
        <v>347</v>
      </c>
      <c r="D37" s="15"/>
      <c r="E37" s="94"/>
      <c r="F37" s="94"/>
      <c r="G37" s="94"/>
      <c r="H37" s="94"/>
      <c r="I37" s="94">
        <f>J37+K37+L37</f>
        <v>74930</v>
      </c>
      <c r="J37" s="94">
        <v>74930</v>
      </c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110"/>
      <c r="V37" s="18"/>
      <c r="W37" s="78"/>
    </row>
    <row r="38" spans="1:33" ht="23.25" customHeight="1" x14ac:dyDescent="0.25">
      <c r="A38" s="112" t="s">
        <v>59</v>
      </c>
      <c r="B38" s="133" t="s">
        <v>250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33"/>
      <c r="X38" s="33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27.6" customHeight="1" x14ac:dyDescent="0.25">
      <c r="A39" s="112"/>
      <c r="B39" s="151" t="s">
        <v>245</v>
      </c>
      <c r="C39" s="151"/>
      <c r="D39" s="151"/>
      <c r="E39" s="124">
        <f>F39+H39</f>
        <v>1008023.7929999999</v>
      </c>
      <c r="F39" s="124">
        <f>SUM(F41:F49,F52:F59,F61:F67,F69:F76,F78:F83,F85:F91)</f>
        <v>582294.68299999996</v>
      </c>
      <c r="G39" s="124">
        <f>SUM(G41:G49,G52:G59,G61:G67,G69:G76,G78:G83,G85:G91)</f>
        <v>0</v>
      </c>
      <c r="H39" s="124">
        <f>SUM(H41:H49,H52:H59,H61:H67,H69:H76,H78:H83,H85:H91)</f>
        <v>425729.11</v>
      </c>
      <c r="I39" s="124">
        <f>J39+L39+K39</f>
        <v>2549685.8879999993</v>
      </c>
      <c r="J39" s="124">
        <f>SUM(J41:J50,J52:J59,J61:J67,J69:J76,J78:J83,J85:J91)</f>
        <v>2352286.8879999993</v>
      </c>
      <c r="K39" s="124">
        <f>SUM(K41:K50,K52:K59,K61:K67,K69:K76,K78:K83,K85:K91)</f>
        <v>0</v>
      </c>
      <c r="L39" s="124">
        <f>SUM(L41:L50,L52:L59,L61:L67,L69:L76,L78:L83,L85:L91)</f>
        <v>197399</v>
      </c>
      <c r="M39" s="124">
        <f>N39+O39+P39</f>
        <v>48300</v>
      </c>
      <c r="N39" s="124">
        <f>SUM(N41:N50,N52:N59,N61:N67,N69:N76,N78:N83,N85:N91)</f>
        <v>0</v>
      </c>
      <c r="O39" s="124">
        <f>SUM(O41:O50,O52:O59,O61:O67,O69:O76,O78:O83,O85:O91)</f>
        <v>0</v>
      </c>
      <c r="P39" s="124">
        <f>SUM(P41:P50,P52:P59,P61:P67,P69:P76,P78:P83,P85:P91)</f>
        <v>48300</v>
      </c>
      <c r="Q39" s="124">
        <f>R39+S39+T39</f>
        <v>48300</v>
      </c>
      <c r="R39" s="124">
        <f>SUM(R41:R50,R52:R59,R61:R67,R69:R76,R78:R83,R85:R91)</f>
        <v>0</v>
      </c>
      <c r="S39" s="124">
        <f>SUM(S41:S50,S52:S59,S61:S67,S69:S76,S78:S83,S85:S91)</f>
        <v>0</v>
      </c>
      <c r="T39" s="124">
        <f>SUM(T41:T50,T52:T59,T61:T67,T69:T76,T78:T83,T85:T91)</f>
        <v>48300</v>
      </c>
      <c r="U39" s="112"/>
      <c r="V39" s="112"/>
      <c r="W39" s="33"/>
      <c r="X39" s="33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20.45" customHeight="1" x14ac:dyDescent="0.25">
      <c r="A40" s="146" t="s">
        <v>27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33"/>
      <c r="X40" s="33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s="32" customFormat="1" ht="160.5" customHeight="1" x14ac:dyDescent="0.25">
      <c r="A41" s="46" t="s">
        <v>60</v>
      </c>
      <c r="B41" s="44" t="s">
        <v>39</v>
      </c>
      <c r="C41" s="45" t="s">
        <v>743</v>
      </c>
      <c r="D41" s="17" t="s">
        <v>91</v>
      </c>
      <c r="E41" s="93">
        <f>F41+H41</f>
        <v>337706.11</v>
      </c>
      <c r="F41" s="93"/>
      <c r="G41" s="93"/>
      <c r="H41" s="93">
        <v>337706.11</v>
      </c>
      <c r="I41" s="93"/>
      <c r="J41" s="93"/>
      <c r="K41" s="93"/>
      <c r="L41" s="93"/>
      <c r="M41" s="93"/>
      <c r="N41" s="93"/>
      <c r="O41" s="93"/>
      <c r="P41" s="93"/>
      <c r="Q41" s="94"/>
      <c r="R41" s="94"/>
      <c r="S41" s="94"/>
      <c r="T41" s="94"/>
      <c r="U41" s="18"/>
      <c r="V41" s="110" t="s">
        <v>40</v>
      </c>
      <c r="W41" s="78"/>
      <c r="X41" s="34"/>
      <c r="Y41" s="35"/>
      <c r="Z41" s="35"/>
      <c r="AA41" s="35"/>
      <c r="AB41" s="35"/>
      <c r="AC41" s="35"/>
      <c r="AD41" s="35"/>
      <c r="AE41" s="35"/>
      <c r="AF41" s="35"/>
      <c r="AG41" s="35"/>
    </row>
    <row r="42" spans="1:33" s="32" customFormat="1" ht="148.9" customHeight="1" x14ac:dyDescent="0.25">
      <c r="A42" s="46" t="s">
        <v>61</v>
      </c>
      <c r="B42" s="44" t="s">
        <v>74</v>
      </c>
      <c r="C42" s="45" t="s">
        <v>742</v>
      </c>
      <c r="D42" s="17" t="s">
        <v>92</v>
      </c>
      <c r="E42" s="93">
        <f>F42+H42</f>
        <v>9629</v>
      </c>
      <c r="F42" s="93"/>
      <c r="G42" s="93"/>
      <c r="H42" s="93">
        <v>9629</v>
      </c>
      <c r="I42" s="93">
        <f t="shared" ref="I42:I48" si="10">J42+K42+L42</f>
        <v>5000</v>
      </c>
      <c r="J42" s="93"/>
      <c r="K42" s="93"/>
      <c r="L42" s="93">
        <v>5000</v>
      </c>
      <c r="M42" s="93">
        <f t="shared" ref="M42" si="11">N42+O42+P42</f>
        <v>5000</v>
      </c>
      <c r="N42" s="93"/>
      <c r="O42" s="93"/>
      <c r="P42" s="93">
        <v>5000</v>
      </c>
      <c r="Q42" s="94">
        <f>R42+S42+T42</f>
        <v>5000</v>
      </c>
      <c r="R42" s="94"/>
      <c r="S42" s="94"/>
      <c r="T42" s="94">
        <v>5000</v>
      </c>
      <c r="U42" s="18"/>
      <c r="V42" s="110" t="s">
        <v>40</v>
      </c>
      <c r="W42" s="78"/>
      <c r="X42" s="34"/>
      <c r="Y42" s="35"/>
      <c r="Z42" s="35"/>
      <c r="AA42" s="35"/>
      <c r="AB42" s="35"/>
      <c r="AC42" s="35"/>
      <c r="AD42" s="35"/>
      <c r="AE42" s="35"/>
      <c r="AF42" s="35"/>
      <c r="AG42" s="35"/>
    </row>
    <row r="43" spans="1:33" s="32" customFormat="1" ht="180" customHeight="1" x14ac:dyDescent="0.25">
      <c r="A43" s="46" t="s">
        <v>62</v>
      </c>
      <c r="B43" s="44" t="s">
        <v>349</v>
      </c>
      <c r="C43" s="45" t="s">
        <v>741</v>
      </c>
      <c r="D43" s="17"/>
      <c r="E43" s="93"/>
      <c r="F43" s="93"/>
      <c r="G43" s="93"/>
      <c r="H43" s="93"/>
      <c r="I43" s="93">
        <f t="shared" si="10"/>
        <v>26326.13</v>
      </c>
      <c r="J43" s="93">
        <v>26326.13</v>
      </c>
      <c r="K43" s="93"/>
      <c r="L43" s="93"/>
      <c r="M43" s="93"/>
      <c r="N43" s="93"/>
      <c r="O43" s="93"/>
      <c r="P43" s="93"/>
      <c r="Q43" s="94"/>
      <c r="R43" s="94"/>
      <c r="S43" s="94"/>
      <c r="T43" s="94"/>
      <c r="U43" s="18"/>
      <c r="V43" s="110"/>
      <c r="W43" s="78"/>
      <c r="X43" s="34"/>
      <c r="Y43" s="35"/>
      <c r="Z43" s="35"/>
      <c r="AA43" s="35"/>
      <c r="AB43" s="35"/>
      <c r="AC43" s="35"/>
      <c r="AD43" s="35"/>
      <c r="AE43" s="35"/>
      <c r="AF43" s="35"/>
      <c r="AG43" s="35"/>
    </row>
    <row r="44" spans="1:33" s="32" customFormat="1" ht="68.25" customHeight="1" x14ac:dyDescent="0.25">
      <c r="A44" s="46" t="s">
        <v>63</v>
      </c>
      <c r="B44" s="44" t="s">
        <v>350</v>
      </c>
      <c r="C44" s="45" t="s">
        <v>740</v>
      </c>
      <c r="D44" s="17"/>
      <c r="E44" s="93"/>
      <c r="F44" s="93"/>
      <c r="G44" s="93"/>
      <c r="H44" s="93"/>
      <c r="I44" s="93">
        <f t="shared" si="10"/>
        <v>530000</v>
      </c>
      <c r="J44" s="93">
        <v>530000</v>
      </c>
      <c r="K44" s="93"/>
      <c r="L44" s="93"/>
      <c r="M44" s="93"/>
      <c r="N44" s="93"/>
      <c r="O44" s="93"/>
      <c r="P44" s="93"/>
      <c r="Q44" s="94"/>
      <c r="R44" s="94"/>
      <c r="S44" s="94"/>
      <c r="T44" s="94"/>
      <c r="U44" s="18"/>
      <c r="V44" s="74"/>
      <c r="W44" s="78"/>
      <c r="X44" s="34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33" s="32" customFormat="1" ht="68.25" customHeight="1" x14ac:dyDescent="0.25">
      <c r="A45" s="46" t="s">
        <v>64</v>
      </c>
      <c r="B45" s="44" t="s">
        <v>351</v>
      </c>
      <c r="C45" s="45" t="s">
        <v>739</v>
      </c>
      <c r="D45" s="17"/>
      <c r="E45" s="93"/>
      <c r="F45" s="93"/>
      <c r="G45" s="93"/>
      <c r="H45" s="93"/>
      <c r="I45" s="93">
        <f t="shared" si="10"/>
        <v>40000</v>
      </c>
      <c r="J45" s="93">
        <v>40000</v>
      </c>
      <c r="K45" s="93"/>
      <c r="L45" s="93"/>
      <c r="M45" s="93"/>
      <c r="N45" s="93"/>
      <c r="O45" s="93"/>
      <c r="P45" s="93"/>
      <c r="Q45" s="94"/>
      <c r="R45" s="94"/>
      <c r="S45" s="94"/>
      <c r="T45" s="94"/>
      <c r="U45" s="18"/>
      <c r="V45" s="74"/>
      <c r="W45" s="78"/>
      <c r="X45" s="34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33" s="32" customFormat="1" ht="117" customHeight="1" x14ac:dyDescent="0.25">
      <c r="A46" s="46" t="s">
        <v>65</v>
      </c>
      <c r="B46" s="44" t="s">
        <v>352</v>
      </c>
      <c r="C46" s="45" t="s">
        <v>738</v>
      </c>
      <c r="D46" s="17"/>
      <c r="E46" s="93"/>
      <c r="F46" s="93"/>
      <c r="G46" s="93"/>
      <c r="H46" s="93"/>
      <c r="I46" s="93">
        <f t="shared" si="10"/>
        <v>180000</v>
      </c>
      <c r="J46" s="93">
        <v>180000</v>
      </c>
      <c r="K46" s="93"/>
      <c r="L46" s="93"/>
      <c r="M46" s="93"/>
      <c r="N46" s="93"/>
      <c r="O46" s="93"/>
      <c r="P46" s="93"/>
      <c r="Q46" s="94"/>
      <c r="R46" s="94"/>
      <c r="S46" s="94"/>
      <c r="T46" s="94"/>
      <c r="U46" s="18"/>
      <c r="V46" s="74"/>
      <c r="W46" s="78"/>
      <c r="X46" s="34"/>
      <c r="Y46" s="35"/>
      <c r="Z46" s="35"/>
      <c r="AA46" s="35"/>
      <c r="AB46" s="35"/>
      <c r="AC46" s="35"/>
      <c r="AD46" s="35"/>
      <c r="AE46" s="35"/>
      <c r="AF46" s="35"/>
      <c r="AG46" s="35"/>
    </row>
    <row r="47" spans="1:33" s="32" customFormat="1" ht="83.25" customHeight="1" x14ac:dyDescent="0.25">
      <c r="A47" s="46" t="s">
        <v>66</v>
      </c>
      <c r="B47" s="44" t="s">
        <v>353</v>
      </c>
      <c r="C47" s="45" t="s">
        <v>737</v>
      </c>
      <c r="D47" s="17"/>
      <c r="E47" s="93"/>
      <c r="F47" s="93"/>
      <c r="G47" s="93"/>
      <c r="H47" s="93"/>
      <c r="I47" s="93">
        <f t="shared" si="10"/>
        <v>200000</v>
      </c>
      <c r="J47" s="93">
        <v>200000</v>
      </c>
      <c r="K47" s="93"/>
      <c r="L47" s="93"/>
      <c r="M47" s="93"/>
      <c r="N47" s="93"/>
      <c r="O47" s="93"/>
      <c r="P47" s="93"/>
      <c r="Q47" s="94"/>
      <c r="R47" s="94"/>
      <c r="S47" s="94"/>
      <c r="T47" s="94"/>
      <c r="U47" s="18"/>
      <c r="V47" s="74"/>
      <c r="W47" s="78"/>
      <c r="X47" s="34"/>
      <c r="Y47" s="35"/>
      <c r="Z47" s="35"/>
      <c r="AA47" s="35"/>
      <c r="AB47" s="35"/>
      <c r="AC47" s="35"/>
      <c r="AD47" s="35"/>
      <c r="AE47" s="35"/>
      <c r="AF47" s="35"/>
      <c r="AG47" s="35"/>
    </row>
    <row r="48" spans="1:33" s="32" customFormat="1" ht="79.5" customHeight="1" x14ac:dyDescent="0.25">
      <c r="A48" s="46" t="s">
        <v>67</v>
      </c>
      <c r="B48" s="44" t="s">
        <v>354</v>
      </c>
      <c r="C48" s="45" t="s">
        <v>736</v>
      </c>
      <c r="D48" s="17"/>
      <c r="E48" s="93"/>
      <c r="F48" s="93"/>
      <c r="G48" s="93"/>
      <c r="H48" s="93"/>
      <c r="I48" s="93">
        <f t="shared" si="10"/>
        <v>47630</v>
      </c>
      <c r="J48" s="93">
        <v>47630</v>
      </c>
      <c r="K48" s="93"/>
      <c r="L48" s="93"/>
      <c r="M48" s="93"/>
      <c r="N48" s="93"/>
      <c r="O48" s="93"/>
      <c r="P48" s="93"/>
      <c r="Q48" s="94"/>
      <c r="R48" s="94"/>
      <c r="S48" s="94"/>
      <c r="T48" s="94"/>
      <c r="U48" s="18"/>
      <c r="V48" s="74"/>
      <c r="W48" s="78"/>
      <c r="X48" s="34"/>
      <c r="Y48" s="35"/>
      <c r="Z48" s="35"/>
      <c r="AA48" s="35"/>
      <c r="AB48" s="35"/>
      <c r="AC48" s="35"/>
      <c r="AD48" s="35"/>
      <c r="AE48" s="35"/>
      <c r="AF48" s="35"/>
      <c r="AG48" s="35"/>
    </row>
    <row r="49" spans="1:33" s="32" customFormat="1" ht="66.75" customHeight="1" x14ac:dyDescent="0.25">
      <c r="A49" s="46" t="s">
        <v>68</v>
      </c>
      <c r="B49" s="44" t="s">
        <v>355</v>
      </c>
      <c r="C49" s="45" t="s">
        <v>724</v>
      </c>
      <c r="D49" s="17"/>
      <c r="E49" s="93"/>
      <c r="F49" s="93"/>
      <c r="G49" s="93"/>
      <c r="H49" s="93"/>
      <c r="I49" s="93">
        <f>J49+K49+L49</f>
        <v>36800</v>
      </c>
      <c r="J49" s="93"/>
      <c r="K49" s="93"/>
      <c r="L49" s="93">
        <v>36800</v>
      </c>
      <c r="M49" s="93">
        <f>N49+O49+P49</f>
        <v>37300</v>
      </c>
      <c r="N49" s="93"/>
      <c r="O49" s="93"/>
      <c r="P49" s="93">
        <v>37300</v>
      </c>
      <c r="Q49" s="94">
        <f t="shared" ref="Q49" si="12">R49+S49+T49</f>
        <v>37300</v>
      </c>
      <c r="R49" s="94"/>
      <c r="S49" s="94"/>
      <c r="T49" s="94">
        <v>37300</v>
      </c>
      <c r="U49" s="18"/>
      <c r="V49" s="74"/>
      <c r="W49" s="78"/>
      <c r="X49" s="34"/>
      <c r="Y49" s="35"/>
      <c r="Z49" s="35"/>
      <c r="AA49" s="35"/>
      <c r="AB49" s="35"/>
      <c r="AC49" s="35"/>
      <c r="AD49" s="35"/>
      <c r="AE49" s="35"/>
      <c r="AF49" s="35"/>
      <c r="AG49" s="35"/>
    </row>
    <row r="50" spans="1:33" s="32" customFormat="1" ht="71.45" customHeight="1" x14ac:dyDescent="0.25">
      <c r="A50" s="46" t="s">
        <v>69</v>
      </c>
      <c r="B50" s="44" t="s">
        <v>605</v>
      </c>
      <c r="C50" s="45" t="s">
        <v>735</v>
      </c>
      <c r="D50" s="17"/>
      <c r="E50" s="93"/>
      <c r="F50" s="93"/>
      <c r="G50" s="93"/>
      <c r="H50" s="93"/>
      <c r="I50" s="93">
        <f>J50+K50+L50</f>
        <v>5000</v>
      </c>
      <c r="J50" s="93">
        <v>5000</v>
      </c>
      <c r="K50" s="93"/>
      <c r="L50" s="93"/>
      <c r="M50" s="93"/>
      <c r="N50" s="93"/>
      <c r="O50" s="93"/>
      <c r="P50" s="93"/>
      <c r="Q50" s="94"/>
      <c r="R50" s="94"/>
      <c r="S50" s="94"/>
      <c r="T50" s="94"/>
      <c r="U50" s="18"/>
      <c r="V50" s="110"/>
      <c r="W50" s="78"/>
      <c r="X50" s="34"/>
      <c r="Y50" s="35"/>
      <c r="Z50" s="35"/>
      <c r="AA50" s="35"/>
      <c r="AB50" s="35"/>
      <c r="AC50" s="35"/>
      <c r="AD50" s="35"/>
      <c r="AE50" s="35"/>
      <c r="AF50" s="35"/>
      <c r="AG50" s="35"/>
    </row>
    <row r="51" spans="1:33" ht="31.15" customHeight="1" x14ac:dyDescent="0.25">
      <c r="A51" s="148" t="s">
        <v>32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33"/>
      <c r="X51" s="33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s="32" customFormat="1" ht="178.5" customHeight="1" x14ac:dyDescent="0.25">
      <c r="A52" s="46" t="s">
        <v>70</v>
      </c>
      <c r="B52" s="44" t="s">
        <v>198</v>
      </c>
      <c r="C52" s="44" t="s">
        <v>734</v>
      </c>
      <c r="D52" s="15" t="s">
        <v>85</v>
      </c>
      <c r="E52" s="94">
        <f>SUM(F52:H52)</f>
        <v>23000</v>
      </c>
      <c r="F52" s="94">
        <v>23000</v>
      </c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18"/>
      <c r="V52" s="16" t="s">
        <v>25</v>
      </c>
      <c r="W52" s="78"/>
      <c r="X52" s="34"/>
      <c r="Y52" s="35"/>
      <c r="Z52" s="35"/>
      <c r="AA52" s="35"/>
      <c r="AB52" s="35"/>
      <c r="AC52" s="35"/>
      <c r="AD52" s="35"/>
      <c r="AE52" s="35"/>
      <c r="AF52" s="35"/>
      <c r="AG52" s="35"/>
    </row>
    <row r="53" spans="1:33" s="32" customFormat="1" ht="308.25" customHeight="1" x14ac:dyDescent="0.25">
      <c r="A53" s="46" t="s">
        <v>601</v>
      </c>
      <c r="B53" s="44" t="s">
        <v>199</v>
      </c>
      <c r="C53" s="44" t="s">
        <v>733</v>
      </c>
      <c r="D53" s="15" t="s">
        <v>84</v>
      </c>
      <c r="E53" s="94">
        <f>SUM(F53:H53)</f>
        <v>117546.204</v>
      </c>
      <c r="F53" s="94">
        <v>102621.204</v>
      </c>
      <c r="G53" s="94"/>
      <c r="H53" s="94">
        <v>14925</v>
      </c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18"/>
      <c r="V53" s="16" t="s">
        <v>25</v>
      </c>
      <c r="W53" s="78"/>
      <c r="X53" s="34"/>
      <c r="Y53" s="35"/>
      <c r="Z53" s="35"/>
      <c r="AA53" s="35"/>
      <c r="AB53" s="35"/>
      <c r="AC53" s="35"/>
      <c r="AD53" s="35"/>
      <c r="AE53" s="35"/>
      <c r="AF53" s="35"/>
      <c r="AG53" s="35"/>
    </row>
    <row r="54" spans="1:33" s="32" customFormat="1" ht="64.150000000000006" customHeight="1" x14ac:dyDescent="0.25">
      <c r="A54" s="46" t="s">
        <v>189</v>
      </c>
      <c r="B54" s="44" t="s">
        <v>198</v>
      </c>
      <c r="C54" s="45" t="s">
        <v>356</v>
      </c>
      <c r="D54" s="15"/>
      <c r="E54" s="94"/>
      <c r="F54" s="94"/>
      <c r="G54" s="94"/>
      <c r="H54" s="94"/>
      <c r="I54" s="94">
        <f>J54</f>
        <v>29500</v>
      </c>
      <c r="J54" s="94">
        <v>29500</v>
      </c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18"/>
      <c r="V54" s="110"/>
      <c r="W54" s="78"/>
      <c r="X54" s="34"/>
      <c r="Y54" s="35"/>
      <c r="Z54" s="35"/>
      <c r="AA54" s="35"/>
      <c r="AB54" s="35"/>
      <c r="AC54" s="35"/>
      <c r="AD54" s="35"/>
      <c r="AE54" s="35"/>
      <c r="AF54" s="35"/>
      <c r="AG54" s="35"/>
    </row>
    <row r="55" spans="1:33" s="32" customFormat="1" ht="64.900000000000006" customHeight="1" x14ac:dyDescent="0.25">
      <c r="A55" s="46" t="s">
        <v>357</v>
      </c>
      <c r="B55" s="44" t="s">
        <v>199</v>
      </c>
      <c r="C55" s="45" t="s">
        <v>356</v>
      </c>
      <c r="D55" s="15"/>
      <c r="E55" s="94"/>
      <c r="F55" s="94"/>
      <c r="G55" s="94"/>
      <c r="H55" s="94"/>
      <c r="I55" s="94">
        <f t="shared" ref="I55:I56" si="13">J55</f>
        <v>92838.017999999996</v>
      </c>
      <c r="J55" s="94">
        <f>30000+60968.018+1870</f>
        <v>92838.017999999996</v>
      </c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18"/>
      <c r="V55" s="110"/>
      <c r="W55" s="78"/>
      <c r="X55" s="34"/>
      <c r="Y55" s="35"/>
      <c r="Z55" s="35"/>
      <c r="AA55" s="35"/>
      <c r="AB55" s="35"/>
      <c r="AC55" s="35"/>
      <c r="AD55" s="35"/>
      <c r="AE55" s="35"/>
      <c r="AF55" s="35"/>
      <c r="AG55" s="35"/>
    </row>
    <row r="56" spans="1:33" s="32" customFormat="1" ht="64.900000000000006" customHeight="1" x14ac:dyDescent="0.25">
      <c r="A56" s="46" t="s">
        <v>359</v>
      </c>
      <c r="B56" s="44" t="s">
        <v>358</v>
      </c>
      <c r="C56" s="45" t="s">
        <v>356</v>
      </c>
      <c r="D56" s="15"/>
      <c r="E56" s="94"/>
      <c r="F56" s="94"/>
      <c r="G56" s="94"/>
      <c r="H56" s="94"/>
      <c r="I56" s="94">
        <f t="shared" si="13"/>
        <v>47177</v>
      </c>
      <c r="J56" s="94">
        <f>4032+43145</f>
        <v>47177</v>
      </c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18"/>
      <c r="V56" s="110"/>
      <c r="W56" s="78"/>
      <c r="X56" s="34"/>
      <c r="Y56" s="35"/>
      <c r="Z56" s="35"/>
      <c r="AA56" s="35"/>
      <c r="AB56" s="35"/>
      <c r="AC56" s="35"/>
      <c r="AD56" s="35"/>
      <c r="AE56" s="35"/>
      <c r="AF56" s="35"/>
      <c r="AG56" s="35"/>
    </row>
    <row r="57" spans="1:33" s="32" customFormat="1" ht="66" customHeight="1" x14ac:dyDescent="0.25">
      <c r="A57" s="46" t="s">
        <v>360</v>
      </c>
      <c r="B57" s="44" t="s">
        <v>355</v>
      </c>
      <c r="C57" s="45" t="s">
        <v>724</v>
      </c>
      <c r="D57" s="15"/>
      <c r="E57" s="94"/>
      <c r="F57" s="94"/>
      <c r="G57" s="94"/>
      <c r="H57" s="94"/>
      <c r="I57" s="94">
        <f>L57</f>
        <v>22000</v>
      </c>
      <c r="J57" s="94"/>
      <c r="K57" s="94"/>
      <c r="L57" s="94">
        <v>22000</v>
      </c>
      <c r="M57" s="94"/>
      <c r="N57" s="94"/>
      <c r="O57" s="94"/>
      <c r="P57" s="94"/>
      <c r="Q57" s="94"/>
      <c r="R57" s="94"/>
      <c r="S57" s="94"/>
      <c r="T57" s="94"/>
      <c r="U57" s="18"/>
      <c r="V57" s="110"/>
      <c r="W57" s="78"/>
      <c r="X57" s="34"/>
      <c r="Y57" s="35"/>
      <c r="Z57" s="35"/>
      <c r="AA57" s="35"/>
      <c r="AB57" s="35"/>
      <c r="AC57" s="35"/>
      <c r="AD57" s="35"/>
      <c r="AE57" s="35"/>
      <c r="AF57" s="35"/>
      <c r="AG57" s="35"/>
    </row>
    <row r="58" spans="1:33" s="32" customFormat="1" ht="65.25" customHeight="1" x14ac:dyDescent="0.25">
      <c r="A58" s="46" t="s">
        <v>361</v>
      </c>
      <c r="B58" s="44" t="s">
        <v>351</v>
      </c>
      <c r="C58" s="45" t="s">
        <v>723</v>
      </c>
      <c r="D58" s="15"/>
      <c r="E58" s="94"/>
      <c r="F58" s="94"/>
      <c r="G58" s="94"/>
      <c r="H58" s="94"/>
      <c r="I58" s="94">
        <f>J58</f>
        <v>25000</v>
      </c>
      <c r="J58" s="94">
        <v>25000</v>
      </c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18"/>
      <c r="V58" s="110"/>
      <c r="W58" s="78"/>
      <c r="X58" s="34"/>
      <c r="Y58" s="35"/>
      <c r="Z58" s="35"/>
      <c r="AA58" s="35"/>
      <c r="AB58" s="35"/>
      <c r="AC58" s="35"/>
      <c r="AD58" s="35"/>
      <c r="AE58" s="35"/>
      <c r="AF58" s="35"/>
      <c r="AG58" s="35"/>
    </row>
    <row r="59" spans="1:33" s="32" customFormat="1" ht="84" customHeight="1" x14ac:dyDescent="0.25">
      <c r="A59" s="46" t="s">
        <v>479</v>
      </c>
      <c r="B59" s="44" t="s">
        <v>362</v>
      </c>
      <c r="C59" s="45" t="s">
        <v>722</v>
      </c>
      <c r="D59" s="15"/>
      <c r="E59" s="94"/>
      <c r="F59" s="94"/>
      <c r="G59" s="94"/>
      <c r="H59" s="94"/>
      <c r="I59" s="94">
        <f>J59</f>
        <v>30000</v>
      </c>
      <c r="J59" s="94">
        <v>30000</v>
      </c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18"/>
      <c r="V59" s="110"/>
      <c r="W59" s="78"/>
      <c r="X59" s="34"/>
      <c r="Y59" s="35"/>
      <c r="Z59" s="35"/>
      <c r="AA59" s="35"/>
      <c r="AB59" s="35"/>
      <c r="AC59" s="35"/>
      <c r="AD59" s="35"/>
      <c r="AE59" s="35"/>
      <c r="AF59" s="35"/>
      <c r="AG59" s="35"/>
    </row>
    <row r="60" spans="1:33" ht="24" customHeight="1" x14ac:dyDescent="0.25">
      <c r="A60" s="146" t="s">
        <v>28</v>
      </c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33"/>
      <c r="X60" s="33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s="32" customFormat="1" ht="79.900000000000006" customHeight="1" x14ac:dyDescent="0.25">
      <c r="A61" s="46" t="s">
        <v>480</v>
      </c>
      <c r="B61" s="44" t="s">
        <v>43</v>
      </c>
      <c r="C61" s="44" t="s">
        <v>732</v>
      </c>
      <c r="D61" s="15" t="s">
        <v>90</v>
      </c>
      <c r="E61" s="93">
        <f>SUM(F61:H61)</f>
        <v>6400</v>
      </c>
      <c r="F61" s="93">
        <v>6400</v>
      </c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18"/>
      <c r="V61" s="110"/>
      <c r="W61" s="78"/>
      <c r="X61" s="34"/>
      <c r="Y61" s="35"/>
      <c r="Z61" s="35"/>
      <c r="AA61" s="35"/>
      <c r="AB61" s="35"/>
      <c r="AC61" s="35"/>
      <c r="AD61" s="35"/>
      <c r="AE61" s="35"/>
      <c r="AF61" s="35"/>
      <c r="AG61" s="35"/>
    </row>
    <row r="62" spans="1:33" s="32" customFormat="1" ht="85.9" customHeight="1" x14ac:dyDescent="0.25">
      <c r="A62" s="46" t="s">
        <v>363</v>
      </c>
      <c r="B62" s="44" t="s">
        <v>199</v>
      </c>
      <c r="C62" s="44" t="s">
        <v>731</v>
      </c>
      <c r="D62" s="15" t="s">
        <v>84</v>
      </c>
      <c r="E62" s="93">
        <f>SUM(F62:H62)</f>
        <v>146039.30599999998</v>
      </c>
      <c r="F62" s="93">
        <v>131039.306</v>
      </c>
      <c r="G62" s="93"/>
      <c r="H62" s="93">
        <v>15000</v>
      </c>
      <c r="I62" s="93">
        <f t="shared" ref="I62:I67" si="14">J62+K62+L62</f>
        <v>6000</v>
      </c>
      <c r="J62" s="93"/>
      <c r="K62" s="93"/>
      <c r="L62" s="93">
        <v>6000</v>
      </c>
      <c r="M62" s="93">
        <f t="shared" ref="M62" si="15">N62+O62+P62</f>
        <v>6000</v>
      </c>
      <c r="N62" s="93"/>
      <c r="O62" s="93"/>
      <c r="P62" s="93">
        <v>6000</v>
      </c>
      <c r="Q62" s="93">
        <f>R62+S62+T62</f>
        <v>6000</v>
      </c>
      <c r="R62" s="93"/>
      <c r="S62" s="93"/>
      <c r="T62" s="93">
        <v>6000</v>
      </c>
      <c r="U62" s="18"/>
      <c r="V62" s="18" t="s">
        <v>18</v>
      </c>
      <c r="W62" s="78"/>
      <c r="X62" s="34"/>
      <c r="Y62" s="35"/>
      <c r="Z62" s="35"/>
      <c r="AA62" s="35"/>
      <c r="AB62" s="35"/>
      <c r="AC62" s="35"/>
      <c r="AD62" s="35"/>
      <c r="AE62" s="35"/>
      <c r="AF62" s="35"/>
      <c r="AG62" s="35"/>
    </row>
    <row r="63" spans="1:33" s="32" customFormat="1" ht="67.150000000000006" customHeight="1" x14ac:dyDescent="0.25">
      <c r="A63" s="46" t="s">
        <v>364</v>
      </c>
      <c r="B63" s="44" t="s">
        <v>199</v>
      </c>
      <c r="C63" s="45" t="s">
        <v>356</v>
      </c>
      <c r="D63" s="15"/>
      <c r="E63" s="93"/>
      <c r="F63" s="93"/>
      <c r="G63" s="93"/>
      <c r="H63" s="93"/>
      <c r="I63" s="93">
        <f t="shared" si="14"/>
        <v>97667.422999999995</v>
      </c>
      <c r="J63" s="93">
        <f>95187.423+2480</f>
        <v>97667.422999999995</v>
      </c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18"/>
      <c r="V63" s="18"/>
      <c r="W63" s="78"/>
      <c r="X63" s="34"/>
      <c r="Y63" s="35"/>
      <c r="Z63" s="35"/>
      <c r="AA63" s="35"/>
      <c r="AB63" s="35"/>
      <c r="AC63" s="35"/>
      <c r="AD63" s="35"/>
      <c r="AE63" s="35"/>
      <c r="AF63" s="35"/>
      <c r="AG63" s="35"/>
    </row>
    <row r="64" spans="1:33" s="32" customFormat="1" ht="63" customHeight="1" x14ac:dyDescent="0.25">
      <c r="A64" s="46" t="s">
        <v>365</v>
      </c>
      <c r="B64" s="44" t="s">
        <v>358</v>
      </c>
      <c r="C64" s="45" t="s">
        <v>356</v>
      </c>
      <c r="D64" s="15"/>
      <c r="E64" s="93"/>
      <c r="F64" s="93"/>
      <c r="G64" s="93"/>
      <c r="H64" s="93"/>
      <c r="I64" s="93">
        <f t="shared" si="14"/>
        <v>73844</v>
      </c>
      <c r="J64" s="93">
        <f>9137+64707</f>
        <v>73844</v>
      </c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18"/>
      <c r="V64" s="18"/>
      <c r="W64" s="78"/>
      <c r="X64" s="34"/>
      <c r="Y64" s="35"/>
      <c r="Z64" s="35"/>
      <c r="AA64" s="35"/>
      <c r="AB64" s="35"/>
      <c r="AC64" s="35"/>
      <c r="AD64" s="35"/>
      <c r="AE64" s="35"/>
      <c r="AF64" s="35"/>
      <c r="AG64" s="35"/>
    </row>
    <row r="65" spans="1:33" s="32" customFormat="1" ht="64.5" customHeight="1" x14ac:dyDescent="0.25">
      <c r="A65" s="46" t="s">
        <v>366</v>
      </c>
      <c r="B65" s="44" t="s">
        <v>355</v>
      </c>
      <c r="C65" s="45" t="s">
        <v>724</v>
      </c>
      <c r="D65" s="15"/>
      <c r="E65" s="93"/>
      <c r="F65" s="93"/>
      <c r="G65" s="93"/>
      <c r="H65" s="93"/>
      <c r="I65" s="93">
        <f t="shared" si="14"/>
        <v>39100</v>
      </c>
      <c r="J65" s="93"/>
      <c r="K65" s="93"/>
      <c r="L65" s="93">
        <v>39100</v>
      </c>
      <c r="M65" s="93"/>
      <c r="N65" s="93"/>
      <c r="O65" s="93"/>
      <c r="P65" s="93"/>
      <c r="Q65" s="93"/>
      <c r="R65" s="93"/>
      <c r="S65" s="93"/>
      <c r="T65" s="93"/>
      <c r="U65" s="18"/>
      <c r="V65" s="18"/>
      <c r="W65" s="78"/>
      <c r="X65" s="34"/>
      <c r="Y65" s="35"/>
      <c r="Z65" s="35"/>
      <c r="AA65" s="35"/>
      <c r="AB65" s="35"/>
      <c r="AC65" s="35"/>
      <c r="AD65" s="35"/>
      <c r="AE65" s="35"/>
      <c r="AF65" s="35"/>
      <c r="AG65" s="35"/>
    </row>
    <row r="66" spans="1:33" s="32" customFormat="1" ht="72" customHeight="1" x14ac:dyDescent="0.25">
      <c r="A66" s="46" t="s">
        <v>367</v>
      </c>
      <c r="B66" s="44" t="s">
        <v>351</v>
      </c>
      <c r="C66" s="45" t="s">
        <v>723</v>
      </c>
      <c r="D66" s="15"/>
      <c r="E66" s="93"/>
      <c r="F66" s="93"/>
      <c r="G66" s="93"/>
      <c r="H66" s="93"/>
      <c r="I66" s="93">
        <f t="shared" si="14"/>
        <v>50000</v>
      </c>
      <c r="J66" s="93">
        <v>50000</v>
      </c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18"/>
      <c r="V66" s="18"/>
      <c r="W66" s="78"/>
      <c r="X66" s="34"/>
      <c r="Y66" s="35"/>
      <c r="Z66" s="35"/>
      <c r="AA66" s="35"/>
      <c r="AB66" s="35"/>
      <c r="AC66" s="35"/>
      <c r="AD66" s="35"/>
      <c r="AE66" s="35"/>
      <c r="AF66" s="35"/>
      <c r="AG66" s="35"/>
    </row>
    <row r="67" spans="1:33" s="32" customFormat="1" ht="80.650000000000006" customHeight="1" x14ac:dyDescent="0.25">
      <c r="A67" s="46" t="s">
        <v>481</v>
      </c>
      <c r="B67" s="44" t="s">
        <v>362</v>
      </c>
      <c r="C67" s="45" t="s">
        <v>722</v>
      </c>
      <c r="D67" s="15"/>
      <c r="E67" s="93"/>
      <c r="F67" s="93"/>
      <c r="G67" s="93"/>
      <c r="H67" s="93"/>
      <c r="I67" s="93">
        <f t="shared" si="14"/>
        <v>200000</v>
      </c>
      <c r="J67" s="93">
        <v>200000</v>
      </c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18"/>
      <c r="V67" s="18"/>
      <c r="W67" s="78"/>
      <c r="X67" s="34"/>
      <c r="Y67" s="35"/>
      <c r="Z67" s="35"/>
      <c r="AA67" s="35"/>
      <c r="AB67" s="35"/>
      <c r="AC67" s="35"/>
      <c r="AD67" s="35"/>
      <c r="AE67" s="35"/>
      <c r="AF67" s="35"/>
      <c r="AG67" s="35"/>
    </row>
    <row r="68" spans="1:33" ht="24" customHeight="1" x14ac:dyDescent="0.25">
      <c r="A68" s="146" t="s">
        <v>14</v>
      </c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33"/>
      <c r="X68" s="33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s="32" customFormat="1" ht="69" customHeight="1" x14ac:dyDescent="0.25">
      <c r="A69" s="46" t="s">
        <v>482</v>
      </c>
      <c r="B69" s="110" t="s">
        <v>145</v>
      </c>
      <c r="C69" s="110" t="s">
        <v>726</v>
      </c>
      <c r="D69" s="15" t="s">
        <v>84</v>
      </c>
      <c r="E69" s="93">
        <f>SUM(F69:H69)</f>
        <v>20000</v>
      </c>
      <c r="F69" s="93">
        <v>20000</v>
      </c>
      <c r="G69" s="93"/>
      <c r="H69" s="93"/>
      <c r="I69" s="93">
        <f t="shared" ref="I69:I70" si="16">J69+K69+L69</f>
        <v>20000</v>
      </c>
      <c r="J69" s="93">
        <v>20000</v>
      </c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22"/>
      <c r="V69" s="18" t="s">
        <v>18</v>
      </c>
      <c r="W69" s="78"/>
      <c r="X69" s="34"/>
      <c r="Y69" s="35"/>
      <c r="Z69" s="35"/>
      <c r="AA69" s="35"/>
      <c r="AB69" s="35"/>
      <c r="AC69" s="35"/>
      <c r="AD69" s="35"/>
      <c r="AE69" s="35"/>
      <c r="AF69" s="35"/>
      <c r="AG69" s="35"/>
    </row>
    <row r="70" spans="1:33" s="32" customFormat="1" ht="72.599999999999994" customHeight="1" x14ac:dyDescent="0.25">
      <c r="A70" s="47" t="s">
        <v>483</v>
      </c>
      <c r="B70" s="110" t="s">
        <v>146</v>
      </c>
      <c r="C70" s="110" t="s">
        <v>730</v>
      </c>
      <c r="D70" s="15" t="s">
        <v>84</v>
      </c>
      <c r="E70" s="93">
        <f>SUM(F70:H70)</f>
        <v>12500</v>
      </c>
      <c r="F70" s="93">
        <v>12500</v>
      </c>
      <c r="G70" s="93"/>
      <c r="H70" s="93"/>
      <c r="I70" s="93">
        <f t="shared" si="16"/>
        <v>64107.1</v>
      </c>
      <c r="J70" s="93">
        <v>64107.1</v>
      </c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22"/>
      <c r="V70" s="18" t="s">
        <v>18</v>
      </c>
      <c r="W70" s="78"/>
      <c r="X70" s="34"/>
      <c r="Y70" s="35"/>
      <c r="Z70" s="35"/>
      <c r="AA70" s="35"/>
      <c r="AB70" s="35"/>
      <c r="AC70" s="35"/>
      <c r="AD70" s="35"/>
      <c r="AE70" s="35"/>
      <c r="AF70" s="35"/>
      <c r="AG70" s="35"/>
    </row>
    <row r="71" spans="1:33" s="32" customFormat="1" ht="70.150000000000006" customHeight="1" x14ac:dyDescent="0.25">
      <c r="A71" s="47" t="s">
        <v>368</v>
      </c>
      <c r="B71" s="44" t="s">
        <v>199</v>
      </c>
      <c r="C71" s="44" t="s">
        <v>729</v>
      </c>
      <c r="D71" s="15" t="s">
        <v>84</v>
      </c>
      <c r="E71" s="93">
        <f>SUM(F71:H71)</f>
        <v>86734.172999999995</v>
      </c>
      <c r="F71" s="93">
        <v>86734.172999999995</v>
      </c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22"/>
      <c r="V71" s="110" t="s">
        <v>18</v>
      </c>
      <c r="W71" s="78"/>
      <c r="X71" s="34"/>
      <c r="Y71" s="35"/>
      <c r="Z71" s="35"/>
      <c r="AA71" s="35"/>
      <c r="AB71" s="35"/>
      <c r="AC71" s="35"/>
      <c r="AD71" s="35"/>
      <c r="AE71" s="35"/>
      <c r="AF71" s="35"/>
      <c r="AG71" s="35"/>
    </row>
    <row r="72" spans="1:33" s="32" customFormat="1" ht="61.5" customHeight="1" x14ac:dyDescent="0.25">
      <c r="A72" s="47" t="s">
        <v>369</v>
      </c>
      <c r="B72" s="44" t="s">
        <v>199</v>
      </c>
      <c r="C72" s="45" t="s">
        <v>356</v>
      </c>
      <c r="D72" s="15"/>
      <c r="E72" s="93"/>
      <c r="F72" s="93"/>
      <c r="G72" s="93"/>
      <c r="H72" s="93"/>
      <c r="I72" s="93">
        <f>J72+K72+L72</f>
        <v>72411.241000000009</v>
      </c>
      <c r="J72" s="93">
        <f>60411.241+12000</f>
        <v>72411.241000000009</v>
      </c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22"/>
      <c r="V72" s="110"/>
      <c r="W72" s="78"/>
      <c r="X72" s="34"/>
      <c r="Y72" s="35"/>
      <c r="Z72" s="35"/>
      <c r="AA72" s="35"/>
      <c r="AB72" s="35"/>
      <c r="AC72" s="35"/>
      <c r="AD72" s="35"/>
      <c r="AE72" s="35"/>
      <c r="AF72" s="35"/>
      <c r="AG72" s="35"/>
    </row>
    <row r="73" spans="1:33" s="32" customFormat="1" ht="64.150000000000006" customHeight="1" x14ac:dyDescent="0.25">
      <c r="A73" s="47" t="s">
        <v>370</v>
      </c>
      <c r="B73" s="44" t="s">
        <v>358</v>
      </c>
      <c r="C73" s="45" t="s">
        <v>356</v>
      </c>
      <c r="D73" s="15"/>
      <c r="E73" s="93"/>
      <c r="F73" s="93"/>
      <c r="G73" s="93"/>
      <c r="H73" s="93"/>
      <c r="I73" s="93">
        <f t="shared" ref="I73:I76" si="17">J73+K73+L73</f>
        <v>93588</v>
      </c>
      <c r="J73" s="93">
        <f>20724+72864</f>
        <v>93588</v>
      </c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22"/>
      <c r="V73" s="110"/>
      <c r="W73" s="78"/>
      <c r="X73" s="34"/>
      <c r="Y73" s="35"/>
      <c r="Z73" s="35"/>
      <c r="AA73" s="35"/>
      <c r="AB73" s="35"/>
      <c r="AC73" s="35"/>
      <c r="AD73" s="35"/>
      <c r="AE73" s="35"/>
      <c r="AF73" s="35"/>
      <c r="AG73" s="35"/>
    </row>
    <row r="74" spans="1:33" s="32" customFormat="1" ht="72" customHeight="1" x14ac:dyDescent="0.25">
      <c r="A74" s="47" t="s">
        <v>371</v>
      </c>
      <c r="B74" s="44" t="s">
        <v>355</v>
      </c>
      <c r="C74" s="45" t="s">
        <v>724</v>
      </c>
      <c r="D74" s="15"/>
      <c r="E74" s="93"/>
      <c r="F74" s="93"/>
      <c r="G74" s="93"/>
      <c r="H74" s="93"/>
      <c r="I74" s="93">
        <f t="shared" si="17"/>
        <v>15700</v>
      </c>
      <c r="J74" s="93"/>
      <c r="K74" s="93"/>
      <c r="L74" s="93">
        <v>15700</v>
      </c>
      <c r="M74" s="93"/>
      <c r="N74" s="93"/>
      <c r="O74" s="93"/>
      <c r="P74" s="93"/>
      <c r="Q74" s="93"/>
      <c r="R74" s="93"/>
      <c r="S74" s="93"/>
      <c r="T74" s="93"/>
      <c r="U74" s="22"/>
      <c r="V74" s="110"/>
      <c r="W74" s="78"/>
      <c r="X74" s="34"/>
      <c r="Y74" s="35"/>
      <c r="Z74" s="35"/>
      <c r="AA74" s="35"/>
      <c r="AB74" s="35"/>
      <c r="AC74" s="35"/>
      <c r="AD74" s="35"/>
      <c r="AE74" s="35"/>
      <c r="AF74" s="35"/>
      <c r="AG74" s="35"/>
    </row>
    <row r="75" spans="1:33" s="32" customFormat="1" ht="79.900000000000006" customHeight="1" x14ac:dyDescent="0.25">
      <c r="A75" s="47" t="s">
        <v>372</v>
      </c>
      <c r="B75" s="44" t="s">
        <v>351</v>
      </c>
      <c r="C75" s="45" t="s">
        <v>723</v>
      </c>
      <c r="D75" s="15"/>
      <c r="E75" s="93"/>
      <c r="F75" s="93"/>
      <c r="G75" s="93"/>
      <c r="H75" s="93"/>
      <c r="I75" s="93">
        <f t="shared" si="17"/>
        <v>10000</v>
      </c>
      <c r="J75" s="93">
        <v>10000</v>
      </c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22"/>
      <c r="V75" s="110"/>
      <c r="W75" s="78"/>
      <c r="X75" s="34"/>
      <c r="Y75" s="35"/>
      <c r="Z75" s="35"/>
      <c r="AA75" s="35"/>
      <c r="AB75" s="35"/>
      <c r="AC75" s="35"/>
      <c r="AD75" s="35"/>
      <c r="AE75" s="35"/>
      <c r="AF75" s="35"/>
      <c r="AG75" s="35"/>
    </row>
    <row r="76" spans="1:33" s="32" customFormat="1" ht="81.400000000000006" customHeight="1" x14ac:dyDescent="0.25">
      <c r="A76" s="47" t="s">
        <v>484</v>
      </c>
      <c r="B76" s="44" t="s">
        <v>362</v>
      </c>
      <c r="C76" s="45" t="s">
        <v>722</v>
      </c>
      <c r="D76" s="15"/>
      <c r="E76" s="93"/>
      <c r="F76" s="93"/>
      <c r="G76" s="93"/>
      <c r="H76" s="93"/>
      <c r="I76" s="93">
        <f t="shared" si="17"/>
        <v>15000</v>
      </c>
      <c r="J76" s="93">
        <v>15000</v>
      </c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22"/>
      <c r="V76" s="110"/>
      <c r="W76" s="78"/>
      <c r="X76" s="34"/>
      <c r="Y76" s="35"/>
      <c r="Z76" s="35"/>
      <c r="AA76" s="35"/>
      <c r="AB76" s="35"/>
      <c r="AC76" s="35"/>
      <c r="AD76" s="35"/>
      <c r="AE76" s="35"/>
      <c r="AF76" s="35"/>
      <c r="AG76" s="35"/>
    </row>
    <row r="77" spans="1:33" ht="35.450000000000003" customHeight="1" x14ac:dyDescent="0.25">
      <c r="A77" s="146" t="s">
        <v>15</v>
      </c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33"/>
      <c r="X77" s="33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s="32" customFormat="1" ht="64.900000000000006" customHeight="1" x14ac:dyDescent="0.25">
      <c r="A78" s="47" t="s">
        <v>373</v>
      </c>
      <c r="B78" s="44" t="s">
        <v>199</v>
      </c>
      <c r="C78" s="44" t="s">
        <v>726</v>
      </c>
      <c r="D78" s="15" t="s">
        <v>84</v>
      </c>
      <c r="E78" s="94">
        <f>SUM(F78:H78)</f>
        <v>87200</v>
      </c>
      <c r="F78" s="94">
        <v>87200</v>
      </c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18"/>
      <c r="V78" s="110" t="s">
        <v>18</v>
      </c>
      <c r="W78" s="78"/>
      <c r="X78" s="34"/>
      <c r="Y78" s="35"/>
      <c r="Z78" s="35"/>
      <c r="AA78" s="35"/>
      <c r="AB78" s="35"/>
      <c r="AC78" s="35"/>
      <c r="AD78" s="35"/>
      <c r="AE78" s="35"/>
      <c r="AF78" s="35"/>
      <c r="AG78" s="35"/>
    </row>
    <row r="79" spans="1:33" s="32" customFormat="1" ht="69" customHeight="1" x14ac:dyDescent="0.25">
      <c r="A79" s="47" t="s">
        <v>374</v>
      </c>
      <c r="B79" s="44" t="s">
        <v>199</v>
      </c>
      <c r="C79" s="45" t="s">
        <v>724</v>
      </c>
      <c r="D79" s="15"/>
      <c r="E79" s="94"/>
      <c r="F79" s="94"/>
      <c r="G79" s="94"/>
      <c r="H79" s="94"/>
      <c r="I79" s="94">
        <f>J79</f>
        <v>67620.673999999999</v>
      </c>
      <c r="J79" s="94">
        <f>17140.674+50000+480</f>
        <v>67620.673999999999</v>
      </c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18"/>
      <c r="V79" s="110"/>
      <c r="W79" s="78"/>
      <c r="X79" s="34"/>
      <c r="Y79" s="35"/>
      <c r="Z79" s="35"/>
      <c r="AA79" s="35"/>
      <c r="AB79" s="35"/>
      <c r="AC79" s="35"/>
      <c r="AD79" s="35"/>
      <c r="AE79" s="35"/>
      <c r="AF79" s="35"/>
      <c r="AG79" s="35"/>
    </row>
    <row r="80" spans="1:33" s="32" customFormat="1" ht="181.5" customHeight="1" x14ac:dyDescent="0.25">
      <c r="A80" s="47" t="s">
        <v>375</v>
      </c>
      <c r="B80" s="44" t="s">
        <v>358</v>
      </c>
      <c r="C80" s="45" t="s">
        <v>728</v>
      </c>
      <c r="D80" s="15"/>
      <c r="E80" s="94">
        <f t="shared" ref="E80" si="18">SUM(F80:H80)</f>
        <v>48469</v>
      </c>
      <c r="F80" s="94"/>
      <c r="G80" s="94"/>
      <c r="H80" s="94">
        <v>48469</v>
      </c>
      <c r="I80" s="94">
        <f>J80+K80+L80</f>
        <v>130090</v>
      </c>
      <c r="J80" s="94">
        <f>9188+81103</f>
        <v>90291</v>
      </c>
      <c r="K80" s="94"/>
      <c r="L80" s="94">
        <v>39799</v>
      </c>
      <c r="M80" s="94"/>
      <c r="N80" s="94"/>
      <c r="O80" s="94"/>
      <c r="P80" s="94"/>
      <c r="Q80" s="94"/>
      <c r="R80" s="94"/>
      <c r="S80" s="94"/>
      <c r="T80" s="94"/>
      <c r="U80" s="18"/>
      <c r="V80" s="110"/>
      <c r="W80" s="78"/>
      <c r="X80" s="34"/>
      <c r="Y80" s="35"/>
      <c r="Z80" s="35"/>
      <c r="AA80" s="35"/>
      <c r="AB80" s="35"/>
      <c r="AC80" s="35"/>
      <c r="AD80" s="35"/>
      <c r="AE80" s="35"/>
      <c r="AF80" s="35"/>
      <c r="AG80" s="35"/>
    </row>
    <row r="81" spans="1:35" s="32" customFormat="1" ht="64.5" customHeight="1" x14ac:dyDescent="0.25">
      <c r="A81" s="47" t="s">
        <v>376</v>
      </c>
      <c r="B81" s="44" t="s">
        <v>355</v>
      </c>
      <c r="C81" s="45" t="s">
        <v>724</v>
      </c>
      <c r="D81" s="15"/>
      <c r="E81" s="94"/>
      <c r="F81" s="94"/>
      <c r="G81" s="94"/>
      <c r="H81" s="94"/>
      <c r="I81" s="94">
        <f>L81</f>
        <v>19000</v>
      </c>
      <c r="J81" s="94"/>
      <c r="K81" s="94"/>
      <c r="L81" s="94">
        <v>19000</v>
      </c>
      <c r="M81" s="94"/>
      <c r="N81" s="94"/>
      <c r="O81" s="94"/>
      <c r="P81" s="94"/>
      <c r="Q81" s="94"/>
      <c r="R81" s="94"/>
      <c r="S81" s="94"/>
      <c r="T81" s="94"/>
      <c r="U81" s="18"/>
      <c r="V81" s="110"/>
      <c r="W81" s="78"/>
      <c r="X81" s="34"/>
      <c r="Y81" s="35"/>
      <c r="Z81" s="35"/>
      <c r="AA81" s="35"/>
      <c r="AB81" s="35"/>
      <c r="AC81" s="35"/>
      <c r="AD81" s="35"/>
      <c r="AE81" s="35"/>
      <c r="AF81" s="35"/>
      <c r="AG81" s="35"/>
    </row>
    <row r="82" spans="1:35" s="32" customFormat="1" ht="75.599999999999994" customHeight="1" x14ac:dyDescent="0.25">
      <c r="A82" s="47" t="s">
        <v>377</v>
      </c>
      <c r="B82" s="44" t="s">
        <v>351</v>
      </c>
      <c r="C82" s="45" t="s">
        <v>723</v>
      </c>
      <c r="D82" s="15"/>
      <c r="E82" s="94"/>
      <c r="F82" s="94"/>
      <c r="G82" s="94"/>
      <c r="H82" s="94"/>
      <c r="I82" s="94">
        <f>J82</f>
        <v>20000</v>
      </c>
      <c r="J82" s="94">
        <v>20000</v>
      </c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18"/>
      <c r="V82" s="110"/>
      <c r="W82" s="78"/>
      <c r="X82" s="34"/>
      <c r="Y82" s="35"/>
      <c r="Z82" s="35"/>
      <c r="AA82" s="35"/>
      <c r="AB82" s="35"/>
      <c r="AC82" s="35"/>
      <c r="AD82" s="35"/>
      <c r="AE82" s="35"/>
      <c r="AF82" s="35"/>
      <c r="AG82" s="35"/>
    </row>
    <row r="83" spans="1:35" s="32" customFormat="1" ht="88.15" customHeight="1" x14ac:dyDescent="0.25">
      <c r="A83" s="47" t="s">
        <v>485</v>
      </c>
      <c r="B83" s="44" t="s">
        <v>362</v>
      </c>
      <c r="C83" s="45" t="s">
        <v>722</v>
      </c>
      <c r="D83" s="15"/>
      <c r="E83" s="94"/>
      <c r="F83" s="94"/>
      <c r="G83" s="94"/>
      <c r="H83" s="94"/>
      <c r="I83" s="94">
        <f>J83</f>
        <v>15000</v>
      </c>
      <c r="J83" s="94">
        <v>15000</v>
      </c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18"/>
      <c r="V83" s="110"/>
      <c r="W83" s="78"/>
      <c r="X83" s="34"/>
      <c r="Y83" s="35"/>
      <c r="Z83" s="35"/>
      <c r="AA83" s="35"/>
      <c r="AB83" s="35"/>
      <c r="AC83" s="35"/>
      <c r="AD83" s="35"/>
      <c r="AE83" s="35"/>
      <c r="AF83" s="35"/>
      <c r="AG83" s="35"/>
    </row>
    <row r="84" spans="1:35" ht="23.45" customHeight="1" x14ac:dyDescent="0.25">
      <c r="A84" s="147" t="s">
        <v>16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33"/>
      <c r="X84" s="33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:35" s="32" customFormat="1" ht="135" customHeight="1" x14ac:dyDescent="0.25">
      <c r="A85" s="47" t="s">
        <v>486</v>
      </c>
      <c r="B85" s="44" t="s">
        <v>200</v>
      </c>
      <c r="C85" s="44" t="s">
        <v>727</v>
      </c>
      <c r="D85" s="23" t="s">
        <v>85</v>
      </c>
      <c r="E85" s="94">
        <f>SUM(F85:H85)</f>
        <v>57300</v>
      </c>
      <c r="F85" s="94">
        <v>57300</v>
      </c>
      <c r="G85" s="94"/>
      <c r="H85" s="94"/>
      <c r="I85" s="94">
        <f>J85+K85+L85</f>
        <v>22362.59</v>
      </c>
      <c r="J85" s="94">
        <v>22362.59</v>
      </c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18"/>
      <c r="V85" s="18" t="s">
        <v>18</v>
      </c>
      <c r="W85" s="78"/>
      <c r="X85" s="34"/>
      <c r="Y85" s="35"/>
      <c r="Z85" s="35"/>
      <c r="AA85" s="35"/>
      <c r="AB85" s="35"/>
      <c r="AC85" s="35"/>
      <c r="AD85" s="35"/>
      <c r="AE85" s="35"/>
      <c r="AF85" s="35"/>
      <c r="AG85" s="35"/>
    </row>
    <row r="86" spans="1:35" s="32" customFormat="1" ht="64.900000000000006" customHeight="1" x14ac:dyDescent="0.25">
      <c r="A86" s="47" t="s">
        <v>487</v>
      </c>
      <c r="B86" s="44" t="s">
        <v>199</v>
      </c>
      <c r="C86" s="44" t="s">
        <v>726</v>
      </c>
      <c r="D86" s="23" t="s">
        <v>84</v>
      </c>
      <c r="E86" s="94">
        <f>SUM(F86:H86)</f>
        <v>18000</v>
      </c>
      <c r="F86" s="94">
        <v>18000</v>
      </c>
      <c r="G86" s="94"/>
      <c r="H86" s="94"/>
      <c r="I86" s="94">
        <f t="shared" ref="I86:I91" si="19">J86+K86+L86</f>
        <v>29851.225999999999</v>
      </c>
      <c r="J86" s="94">
        <v>22851.225999999999</v>
      </c>
      <c r="K86" s="94"/>
      <c r="L86" s="94">
        <v>7000</v>
      </c>
      <c r="M86" s="94"/>
      <c r="N86" s="94"/>
      <c r="O86" s="94"/>
      <c r="P86" s="94"/>
      <c r="Q86" s="94"/>
      <c r="R86" s="94"/>
      <c r="S86" s="94"/>
      <c r="T86" s="94"/>
      <c r="U86" s="18"/>
      <c r="V86" s="18" t="s">
        <v>18</v>
      </c>
      <c r="W86" s="78"/>
      <c r="X86" s="34"/>
      <c r="Y86" s="35"/>
      <c r="Z86" s="35"/>
      <c r="AA86" s="35"/>
      <c r="AB86" s="35"/>
      <c r="AC86" s="35"/>
      <c r="AD86" s="35"/>
      <c r="AE86" s="35"/>
      <c r="AF86" s="35"/>
      <c r="AG86" s="35"/>
    </row>
    <row r="87" spans="1:35" s="32" customFormat="1" ht="66.75" customHeight="1" x14ac:dyDescent="0.25">
      <c r="A87" s="47" t="s">
        <v>378</v>
      </c>
      <c r="B87" s="44" t="s">
        <v>147</v>
      </c>
      <c r="C87" s="44" t="s">
        <v>726</v>
      </c>
      <c r="D87" s="15" t="s">
        <v>84</v>
      </c>
      <c r="E87" s="94">
        <f>SUM(F87:H87)</f>
        <v>37500</v>
      </c>
      <c r="F87" s="94">
        <v>37500</v>
      </c>
      <c r="G87" s="94"/>
      <c r="H87" s="94"/>
      <c r="I87" s="94">
        <f t="shared" si="19"/>
        <v>96275.486000000004</v>
      </c>
      <c r="J87" s="94">
        <v>96275.486000000004</v>
      </c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110"/>
      <c r="V87" s="18" t="s">
        <v>18</v>
      </c>
      <c r="W87" s="78"/>
      <c r="X87" s="38"/>
      <c r="Y87" s="39"/>
      <c r="Z87" s="39"/>
      <c r="AA87" s="39"/>
      <c r="AB87" s="39"/>
      <c r="AC87" s="39"/>
      <c r="AD87" s="39"/>
      <c r="AE87" s="39"/>
      <c r="AF87" s="39"/>
      <c r="AG87" s="39"/>
      <c r="AH87" s="40"/>
      <c r="AI87" s="40"/>
    </row>
    <row r="88" spans="1:35" s="32" customFormat="1" ht="66.400000000000006" customHeight="1" x14ac:dyDescent="0.25">
      <c r="A88" s="47" t="s">
        <v>379</v>
      </c>
      <c r="B88" s="44" t="s">
        <v>358</v>
      </c>
      <c r="C88" s="45" t="s">
        <v>725</v>
      </c>
      <c r="D88" s="15"/>
      <c r="E88" s="94"/>
      <c r="F88" s="94"/>
      <c r="G88" s="94"/>
      <c r="H88" s="94"/>
      <c r="I88" s="94">
        <f t="shared" si="19"/>
        <v>32797</v>
      </c>
      <c r="J88" s="94">
        <f>29715+3082</f>
        <v>32797</v>
      </c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110"/>
      <c r="V88" s="18"/>
      <c r="W88" s="78"/>
      <c r="X88" s="38"/>
      <c r="Y88" s="39"/>
      <c r="Z88" s="39"/>
      <c r="AA88" s="39"/>
      <c r="AB88" s="39"/>
      <c r="AC88" s="39"/>
      <c r="AD88" s="39"/>
      <c r="AE88" s="39"/>
      <c r="AF88" s="39"/>
      <c r="AG88" s="39"/>
      <c r="AH88" s="40"/>
      <c r="AI88" s="40"/>
    </row>
    <row r="89" spans="1:35" s="32" customFormat="1" ht="66.75" customHeight="1" x14ac:dyDescent="0.25">
      <c r="A89" s="47" t="s">
        <v>380</v>
      </c>
      <c r="B89" s="44" t="s">
        <v>355</v>
      </c>
      <c r="C89" s="45" t="s">
        <v>724</v>
      </c>
      <c r="D89" s="15"/>
      <c r="E89" s="94"/>
      <c r="F89" s="94"/>
      <c r="G89" s="94"/>
      <c r="H89" s="94"/>
      <c r="I89" s="94">
        <f t="shared" si="19"/>
        <v>7000</v>
      </c>
      <c r="J89" s="94"/>
      <c r="K89" s="94"/>
      <c r="L89" s="94">
        <v>7000</v>
      </c>
      <c r="M89" s="94"/>
      <c r="N89" s="94"/>
      <c r="O89" s="94"/>
      <c r="P89" s="94"/>
      <c r="Q89" s="94"/>
      <c r="R89" s="94"/>
      <c r="S89" s="94"/>
      <c r="T89" s="94"/>
      <c r="U89" s="110"/>
      <c r="V89" s="18"/>
      <c r="W89" s="78"/>
      <c r="X89" s="38"/>
      <c r="Y89" s="39"/>
      <c r="Z89" s="39"/>
      <c r="AA89" s="39"/>
      <c r="AB89" s="39"/>
      <c r="AC89" s="39"/>
      <c r="AD89" s="39"/>
      <c r="AE89" s="39"/>
      <c r="AF89" s="39"/>
      <c r="AG89" s="39"/>
      <c r="AH89" s="40"/>
      <c r="AI89" s="40"/>
    </row>
    <row r="90" spans="1:35" s="32" customFormat="1" ht="68.45" customHeight="1" x14ac:dyDescent="0.25">
      <c r="A90" s="47" t="s">
        <v>381</v>
      </c>
      <c r="B90" s="44" t="s">
        <v>351</v>
      </c>
      <c r="C90" s="45" t="s">
        <v>723</v>
      </c>
      <c r="D90" s="15"/>
      <c r="E90" s="94"/>
      <c r="F90" s="94"/>
      <c r="G90" s="94"/>
      <c r="H90" s="94"/>
      <c r="I90" s="94">
        <f t="shared" si="19"/>
        <v>20000</v>
      </c>
      <c r="J90" s="94">
        <v>20000</v>
      </c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110"/>
      <c r="V90" s="18"/>
      <c r="W90" s="78"/>
      <c r="X90" s="38"/>
      <c r="Y90" s="39"/>
      <c r="Z90" s="39"/>
      <c r="AA90" s="39"/>
      <c r="AB90" s="39"/>
      <c r="AC90" s="39"/>
      <c r="AD90" s="39"/>
      <c r="AE90" s="39"/>
      <c r="AF90" s="39"/>
      <c r="AG90" s="39"/>
      <c r="AH90" s="40"/>
      <c r="AI90" s="40"/>
    </row>
    <row r="91" spans="1:35" s="32" customFormat="1" ht="85.9" customHeight="1" x14ac:dyDescent="0.25">
      <c r="A91" s="47" t="s">
        <v>488</v>
      </c>
      <c r="B91" s="44" t="s">
        <v>362</v>
      </c>
      <c r="C91" s="45" t="s">
        <v>722</v>
      </c>
      <c r="D91" s="15"/>
      <c r="E91" s="94"/>
      <c r="F91" s="94"/>
      <c r="G91" s="94"/>
      <c r="H91" s="94"/>
      <c r="I91" s="94">
        <f t="shared" si="19"/>
        <v>15000</v>
      </c>
      <c r="J91" s="94">
        <v>15000</v>
      </c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110"/>
      <c r="V91" s="18"/>
      <c r="W91" s="78"/>
      <c r="X91" s="38"/>
      <c r="Y91" s="39"/>
      <c r="Z91" s="39"/>
      <c r="AA91" s="39"/>
      <c r="AB91" s="39"/>
      <c r="AC91" s="39"/>
      <c r="AD91" s="39"/>
      <c r="AE91" s="39"/>
      <c r="AF91" s="39"/>
      <c r="AG91" s="39"/>
      <c r="AH91" s="40"/>
      <c r="AI91" s="40"/>
    </row>
    <row r="92" spans="1:35" ht="25.5" customHeight="1" x14ac:dyDescent="0.25">
      <c r="A92" s="112" t="s">
        <v>258</v>
      </c>
      <c r="B92" s="133" t="s">
        <v>251</v>
      </c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40"/>
    </row>
    <row r="93" spans="1:35" ht="19.5" hidden="1" customHeight="1" thickBot="1" x14ac:dyDescent="0.25">
      <c r="A93" s="29"/>
      <c r="B93" s="29"/>
      <c r="C93" s="29"/>
      <c r="D93" s="29"/>
      <c r="E93" s="29"/>
      <c r="F93" s="36"/>
      <c r="G93" s="36"/>
      <c r="H93" s="29"/>
      <c r="I93" s="29"/>
      <c r="J93" s="36"/>
      <c r="K93" s="36"/>
      <c r="L93" s="29"/>
      <c r="M93" s="29"/>
      <c r="N93" s="36"/>
      <c r="O93" s="36"/>
      <c r="P93" s="29"/>
      <c r="Q93" s="29"/>
      <c r="R93" s="36"/>
      <c r="S93" s="36"/>
      <c r="T93" s="29"/>
      <c r="U93" s="29"/>
      <c r="V93" s="29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5" ht="51" hidden="1" customHeight="1" x14ac:dyDescent="0.25">
      <c r="A94" s="29"/>
      <c r="B94" s="29"/>
      <c r="C94" s="29"/>
      <c r="D94" s="29"/>
      <c r="E94" s="29"/>
      <c r="F94" s="36"/>
      <c r="G94" s="36"/>
      <c r="H94" s="29"/>
      <c r="I94" s="29"/>
      <c r="J94" s="36"/>
      <c r="K94" s="36"/>
      <c r="L94" s="29"/>
      <c r="M94" s="29"/>
      <c r="N94" s="36"/>
      <c r="O94" s="36"/>
      <c r="P94" s="29"/>
      <c r="Q94" s="29"/>
      <c r="R94" s="36"/>
      <c r="S94" s="36"/>
      <c r="T94" s="29"/>
      <c r="U94" s="29"/>
      <c r="V94" s="29"/>
      <c r="W94" s="33"/>
      <c r="X94" s="33"/>
      <c r="Y94" s="31"/>
      <c r="Z94" s="31"/>
      <c r="AA94" s="31"/>
      <c r="AB94" s="31"/>
      <c r="AC94" s="31"/>
      <c r="AD94" s="31"/>
      <c r="AE94" s="31"/>
      <c r="AF94" s="31"/>
      <c r="AG94" s="31"/>
    </row>
    <row r="95" spans="1:35" ht="48.75" hidden="1" customHeight="1" x14ac:dyDescent="0.25">
      <c r="A95" s="29"/>
      <c r="B95" s="29"/>
      <c r="C95" s="29"/>
      <c r="D95" s="29"/>
      <c r="E95" s="29"/>
      <c r="F95" s="36"/>
      <c r="G95" s="36"/>
      <c r="H95" s="29"/>
      <c r="I95" s="29"/>
      <c r="J95" s="36"/>
      <c r="K95" s="36"/>
      <c r="L95" s="29"/>
      <c r="M95" s="29"/>
      <c r="N95" s="36"/>
      <c r="O95" s="36"/>
      <c r="P95" s="29"/>
      <c r="Q95" s="29"/>
      <c r="R95" s="36"/>
      <c r="S95" s="36"/>
      <c r="T95" s="29"/>
      <c r="U95" s="29"/>
      <c r="V95" s="29"/>
      <c r="W95" s="33"/>
      <c r="X95" s="33"/>
      <c r="Y95" s="31"/>
      <c r="Z95" s="31"/>
      <c r="AA95" s="31"/>
      <c r="AB95" s="31"/>
      <c r="AC95" s="31"/>
      <c r="AD95" s="31"/>
      <c r="AE95" s="31"/>
      <c r="AF95" s="31"/>
      <c r="AG95" s="31"/>
    </row>
    <row r="96" spans="1:35" ht="54.75" hidden="1" customHeight="1" x14ac:dyDescent="0.25">
      <c r="A96" s="29"/>
      <c r="B96" s="29"/>
      <c r="C96" s="29"/>
      <c r="D96" s="29"/>
      <c r="E96" s="29"/>
      <c r="F96" s="36"/>
      <c r="G96" s="36"/>
      <c r="H96" s="29"/>
      <c r="I96" s="29"/>
      <c r="J96" s="36"/>
      <c r="K96" s="36"/>
      <c r="L96" s="29"/>
      <c r="M96" s="29"/>
      <c r="N96" s="36"/>
      <c r="O96" s="36"/>
      <c r="P96" s="29"/>
      <c r="Q96" s="29"/>
      <c r="R96" s="36"/>
      <c r="S96" s="36"/>
      <c r="T96" s="29"/>
      <c r="U96" s="29"/>
      <c r="V96" s="29"/>
      <c r="W96" s="33"/>
      <c r="X96" s="33"/>
      <c r="Y96" s="31"/>
      <c r="Z96" s="31"/>
      <c r="AA96" s="31"/>
      <c r="AB96" s="31"/>
      <c r="AC96" s="31"/>
      <c r="AD96" s="31"/>
      <c r="AE96" s="31"/>
      <c r="AF96" s="31"/>
      <c r="AG96" s="31"/>
    </row>
    <row r="97" spans="1:33" ht="54.75" hidden="1" customHeight="1" x14ac:dyDescent="0.25">
      <c r="A97" s="29"/>
      <c r="B97" s="29"/>
      <c r="C97" s="29"/>
      <c r="D97" s="29"/>
      <c r="E97" s="29"/>
      <c r="F97" s="36"/>
      <c r="G97" s="36"/>
      <c r="H97" s="29"/>
      <c r="I97" s="29"/>
      <c r="J97" s="36"/>
      <c r="K97" s="36"/>
      <c r="L97" s="29"/>
      <c r="M97" s="29"/>
      <c r="N97" s="36"/>
      <c r="O97" s="36"/>
      <c r="P97" s="29"/>
      <c r="Q97" s="29"/>
      <c r="R97" s="36"/>
      <c r="S97" s="36"/>
      <c r="T97" s="29"/>
      <c r="U97" s="29"/>
      <c r="V97" s="29"/>
      <c r="W97" s="33"/>
      <c r="X97" s="33"/>
      <c r="Y97" s="31"/>
      <c r="Z97" s="31"/>
      <c r="AA97" s="31"/>
      <c r="AB97" s="31"/>
      <c r="AC97" s="31"/>
      <c r="AD97" s="31"/>
      <c r="AE97" s="31"/>
      <c r="AF97" s="31"/>
      <c r="AG97" s="31"/>
    </row>
    <row r="98" spans="1:33" ht="51.75" hidden="1" customHeight="1" thickBot="1" x14ac:dyDescent="0.25">
      <c r="A98" s="29"/>
      <c r="B98" s="29"/>
      <c r="C98" s="29"/>
      <c r="D98" s="29"/>
      <c r="E98" s="29"/>
      <c r="F98" s="36"/>
      <c r="G98" s="36"/>
      <c r="H98" s="29"/>
      <c r="I98" s="29"/>
      <c r="J98" s="36"/>
      <c r="K98" s="36"/>
      <c r="L98" s="29"/>
      <c r="M98" s="29"/>
      <c r="N98" s="36"/>
      <c r="O98" s="36"/>
      <c r="P98" s="29"/>
      <c r="Q98" s="29"/>
      <c r="R98" s="36"/>
      <c r="S98" s="36"/>
      <c r="T98" s="29"/>
      <c r="U98" s="29"/>
      <c r="V98" s="29"/>
      <c r="W98" s="33"/>
      <c r="X98" s="33"/>
      <c r="Y98" s="31"/>
      <c r="Z98" s="31"/>
      <c r="AA98" s="31"/>
      <c r="AB98" s="31"/>
      <c r="AC98" s="31"/>
      <c r="AD98" s="31"/>
      <c r="AE98" s="31"/>
      <c r="AF98" s="31"/>
      <c r="AG98" s="31"/>
    </row>
    <row r="99" spans="1:33" ht="28.5" hidden="1" customHeight="1" thickBot="1" x14ac:dyDescent="0.25">
      <c r="A99" s="29"/>
      <c r="B99" s="29"/>
      <c r="C99" s="29"/>
      <c r="D99" s="29"/>
      <c r="E99" s="29"/>
      <c r="F99" s="36"/>
      <c r="G99" s="36"/>
      <c r="H99" s="29"/>
      <c r="I99" s="29"/>
      <c r="J99" s="36"/>
      <c r="K99" s="36"/>
      <c r="L99" s="29"/>
      <c r="M99" s="29"/>
      <c r="N99" s="36"/>
      <c r="O99" s="36"/>
      <c r="P99" s="29"/>
      <c r="Q99" s="29"/>
      <c r="R99" s="36"/>
      <c r="S99" s="36"/>
      <c r="T99" s="29"/>
      <c r="U99" s="29"/>
      <c r="V99" s="29"/>
      <c r="W99" s="33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 spans="1:33" ht="34.5" hidden="1" customHeight="1" x14ac:dyDescent="0.25">
      <c r="A100" s="29"/>
      <c r="B100" s="29"/>
      <c r="C100" s="29"/>
      <c r="D100" s="29"/>
      <c r="E100" s="29"/>
      <c r="F100" s="36"/>
      <c r="G100" s="36"/>
      <c r="H100" s="29"/>
      <c r="I100" s="29"/>
      <c r="J100" s="36"/>
      <c r="K100" s="36"/>
      <c r="L100" s="29"/>
      <c r="M100" s="29"/>
      <c r="N100" s="36"/>
      <c r="O100" s="36"/>
      <c r="P100" s="29"/>
      <c r="Q100" s="29"/>
      <c r="R100" s="36"/>
      <c r="S100" s="36"/>
      <c r="T100" s="29"/>
      <c r="U100" s="29"/>
      <c r="V100" s="29"/>
      <c r="W100" s="33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 spans="1:33" ht="49.5" hidden="1" customHeight="1" x14ac:dyDescent="0.25">
      <c r="A101" s="29"/>
      <c r="B101" s="29"/>
      <c r="C101" s="29"/>
      <c r="D101" s="29"/>
      <c r="E101" s="29"/>
      <c r="F101" s="36"/>
      <c r="G101" s="36"/>
      <c r="H101" s="29"/>
      <c r="I101" s="29"/>
      <c r="J101" s="36"/>
      <c r="K101" s="36"/>
      <c r="L101" s="29"/>
      <c r="M101" s="29"/>
      <c r="N101" s="36"/>
      <c r="O101" s="36"/>
      <c r="P101" s="29"/>
      <c r="Q101" s="29"/>
      <c r="R101" s="36"/>
      <c r="S101" s="36"/>
      <c r="T101" s="29"/>
      <c r="U101" s="29"/>
      <c r="V101" s="29"/>
      <c r="W101" s="33"/>
      <c r="X101" s="33"/>
      <c r="Y101" s="31"/>
      <c r="Z101" s="31"/>
      <c r="AA101" s="31"/>
      <c r="AB101" s="31"/>
      <c r="AC101" s="31"/>
      <c r="AD101" s="31"/>
      <c r="AE101" s="31"/>
      <c r="AF101" s="31"/>
      <c r="AG101" s="31"/>
    </row>
    <row r="102" spans="1:33" ht="43.5" hidden="1" customHeight="1" x14ac:dyDescent="0.25">
      <c r="A102" s="29"/>
      <c r="B102" s="29"/>
      <c r="C102" s="29"/>
      <c r="D102" s="29"/>
      <c r="E102" s="29"/>
      <c r="F102" s="36"/>
      <c r="G102" s="36"/>
      <c r="H102" s="29"/>
      <c r="I102" s="29"/>
      <c r="J102" s="36"/>
      <c r="K102" s="36"/>
      <c r="L102" s="29"/>
      <c r="M102" s="29"/>
      <c r="N102" s="36"/>
      <c r="O102" s="36"/>
      <c r="P102" s="29"/>
      <c r="Q102" s="29"/>
      <c r="R102" s="36"/>
      <c r="S102" s="36"/>
      <c r="T102" s="29"/>
      <c r="U102" s="29"/>
      <c r="V102" s="29"/>
      <c r="W102" s="38"/>
      <c r="X102" s="33"/>
      <c r="Y102" s="31"/>
      <c r="Z102" s="31"/>
      <c r="AA102" s="31"/>
      <c r="AB102" s="31"/>
      <c r="AC102" s="31"/>
      <c r="AD102" s="31"/>
      <c r="AE102" s="31"/>
      <c r="AF102" s="31"/>
      <c r="AG102" s="31"/>
    </row>
    <row r="103" spans="1:33" ht="43.5" hidden="1" customHeight="1" thickBot="1" x14ac:dyDescent="0.25">
      <c r="A103" s="29"/>
      <c r="B103" s="29"/>
      <c r="C103" s="29"/>
      <c r="D103" s="29"/>
      <c r="E103" s="29"/>
      <c r="F103" s="36"/>
      <c r="G103" s="36"/>
      <c r="H103" s="29"/>
      <c r="I103" s="29"/>
      <c r="J103" s="36"/>
      <c r="K103" s="36"/>
      <c r="L103" s="29"/>
      <c r="M103" s="29"/>
      <c r="N103" s="36"/>
      <c r="O103" s="36"/>
      <c r="P103" s="29"/>
      <c r="Q103" s="29"/>
      <c r="R103" s="36"/>
      <c r="S103" s="36"/>
      <c r="T103" s="29"/>
      <c r="U103" s="29"/>
      <c r="V103" s="29"/>
      <c r="W103" s="38"/>
      <c r="X103" s="33"/>
      <c r="Y103" s="33"/>
      <c r="Z103" s="31"/>
      <c r="AA103" s="31"/>
      <c r="AB103" s="31"/>
      <c r="AC103" s="31"/>
      <c r="AD103" s="31"/>
      <c r="AE103" s="31"/>
      <c r="AF103" s="31"/>
      <c r="AG103" s="31"/>
    </row>
    <row r="104" spans="1:33" ht="35.25" customHeight="1" x14ac:dyDescent="0.25">
      <c r="A104" s="112"/>
      <c r="B104" s="149" t="s">
        <v>245</v>
      </c>
      <c r="C104" s="150"/>
      <c r="D104" s="150"/>
      <c r="E104" s="95">
        <f>G104+F104+H104</f>
        <v>2662088.159</v>
      </c>
      <c r="F104" s="95">
        <f>SUM(F106:F144,F146:F195,F197:F238,F240:F257,F259:F287,F289:F303)</f>
        <v>1612816.9139999999</v>
      </c>
      <c r="G104" s="95">
        <f>SUM(G106:G144,G146:G195,G197:G238,G240:G257,G259:G287,G289:G303)</f>
        <v>487298.245</v>
      </c>
      <c r="H104" s="95">
        <f>SUM(H106:H144,H146:H195,H197:H238,H240:H257,H259:H287,H289:H303)</f>
        <v>561973.00000000012</v>
      </c>
      <c r="I104" s="95">
        <f>J104+K104+L104</f>
        <v>3860386.7510000006</v>
      </c>
      <c r="J104" s="95">
        <f>SUM(J106:J144,J146:J195,J197:J238,J240:J257,J259:J287,J289:J303)</f>
        <v>2260260.0920000006</v>
      </c>
      <c r="K104" s="95">
        <f>SUM(K106:K144,K146:K195,K197:K238,K240:K257,K259:K287,K289:K303)</f>
        <v>1071330.429</v>
      </c>
      <c r="L104" s="95">
        <f>SUM(L106:L144,L146:L195,L197:L238,L240:L257,L259:L287,L289:L303)</f>
        <v>528796.23</v>
      </c>
      <c r="M104" s="95">
        <f>N104+O104+P104</f>
        <v>941479.98399999994</v>
      </c>
      <c r="N104" s="95">
        <f>SUM(N106:N144,N146:N195,N197:N238,N240:N257,N259:N287,N289:N303)</f>
        <v>455942.8</v>
      </c>
      <c r="O104" s="95">
        <f>SUM(O106:O144,O146:O195,O197:O238,O240:O257,O259:O287,O289:O303)</f>
        <v>44545.184000000001</v>
      </c>
      <c r="P104" s="95">
        <f>SUM(P106:P144,P146:P195,P197:P238,P240:P257,P259:P287,P289:P303)</f>
        <v>440992</v>
      </c>
      <c r="Q104" s="95">
        <f>R104+S104+T104</f>
        <v>740611.98399999994</v>
      </c>
      <c r="R104" s="95">
        <f>SUM(R106:R144,R146:R195,R197:R238,R240:R257,R259:R287,R289:R303)</f>
        <v>304574.8</v>
      </c>
      <c r="S104" s="95">
        <f>SUM(S106:S144,S146:S195,S197:S238,S240:S257,S259:S287,S289:S303)</f>
        <v>44545.184000000001</v>
      </c>
      <c r="T104" s="95">
        <f>SUM(T106:T144,T146:T195,T197:T238,T240:T257,T259:T287,T289:T303)</f>
        <v>391492</v>
      </c>
      <c r="U104" s="71"/>
      <c r="V104" s="71"/>
      <c r="W104" s="38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 spans="1:33" ht="18.75" customHeight="1" x14ac:dyDescent="0.25">
      <c r="A105" s="146" t="s">
        <v>27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38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1:33" s="40" customFormat="1" ht="150" customHeight="1" x14ac:dyDescent="0.25">
      <c r="A106" s="48" t="s">
        <v>259</v>
      </c>
      <c r="B106" s="55" t="s">
        <v>201</v>
      </c>
      <c r="C106" s="55" t="s">
        <v>721</v>
      </c>
      <c r="D106" s="26" t="s">
        <v>98</v>
      </c>
      <c r="E106" s="96">
        <f t="shared" ref="E106:E126" si="20">SUM(F106:H106)</f>
        <v>39000</v>
      </c>
      <c r="F106" s="96">
        <v>39000</v>
      </c>
      <c r="G106" s="96"/>
      <c r="H106" s="97"/>
      <c r="I106" s="98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27"/>
      <c r="V106" s="27" t="s">
        <v>20</v>
      </c>
      <c r="W106" s="8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</row>
    <row r="107" spans="1:33" s="40" customFormat="1" ht="261" customHeight="1" x14ac:dyDescent="0.25">
      <c r="A107" s="48" t="s">
        <v>348</v>
      </c>
      <c r="B107" s="44" t="s">
        <v>148</v>
      </c>
      <c r="C107" s="44" t="s">
        <v>720</v>
      </c>
      <c r="D107" s="26" t="s">
        <v>109</v>
      </c>
      <c r="E107" s="96">
        <f t="shared" si="20"/>
        <v>185185.8</v>
      </c>
      <c r="F107" s="96">
        <v>47246.8</v>
      </c>
      <c r="G107" s="96">
        <v>137939</v>
      </c>
      <c r="H107" s="97"/>
      <c r="I107" s="98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27"/>
      <c r="V107" s="27"/>
      <c r="W107" s="8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</row>
    <row r="108" spans="1:33" s="32" customFormat="1" ht="91.9" customHeight="1" x14ac:dyDescent="0.25">
      <c r="A108" s="46" t="s">
        <v>260</v>
      </c>
      <c r="B108" s="44" t="s">
        <v>149</v>
      </c>
      <c r="C108" s="44" t="s">
        <v>202</v>
      </c>
      <c r="D108" s="15" t="s">
        <v>88</v>
      </c>
      <c r="E108" s="96">
        <f t="shared" si="20"/>
        <v>10927</v>
      </c>
      <c r="F108" s="99">
        <v>10927</v>
      </c>
      <c r="G108" s="99"/>
      <c r="H108" s="98"/>
      <c r="I108" s="98">
        <f t="shared" ref="I108:I122" si="21">J108+K108+L108</f>
        <v>12851.56</v>
      </c>
      <c r="J108" s="98">
        <v>12851.56</v>
      </c>
      <c r="K108" s="98"/>
      <c r="L108" s="98"/>
      <c r="M108" s="97"/>
      <c r="N108" s="98"/>
      <c r="O108" s="98"/>
      <c r="P108" s="98"/>
      <c r="Q108" s="97"/>
      <c r="R108" s="98"/>
      <c r="S108" s="98"/>
      <c r="T108" s="98"/>
      <c r="U108" s="18"/>
      <c r="V108" s="18" t="s">
        <v>20</v>
      </c>
      <c r="W108" s="89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</row>
    <row r="109" spans="1:33" s="32" customFormat="1" ht="85.5" customHeight="1" x14ac:dyDescent="0.25">
      <c r="A109" s="46" t="s">
        <v>261</v>
      </c>
      <c r="B109" s="44" t="s">
        <v>150</v>
      </c>
      <c r="C109" s="44" t="s">
        <v>202</v>
      </c>
      <c r="D109" s="15" t="s">
        <v>88</v>
      </c>
      <c r="E109" s="96">
        <f t="shared" si="20"/>
        <v>651.75</v>
      </c>
      <c r="F109" s="99">
        <v>651.75</v>
      </c>
      <c r="G109" s="99"/>
      <c r="H109" s="98"/>
      <c r="I109" s="98">
        <f t="shared" si="21"/>
        <v>2877.17</v>
      </c>
      <c r="J109" s="98">
        <v>2877.17</v>
      </c>
      <c r="K109" s="98"/>
      <c r="L109" s="98"/>
      <c r="M109" s="97"/>
      <c r="N109" s="98"/>
      <c r="O109" s="98"/>
      <c r="P109" s="98"/>
      <c r="Q109" s="97"/>
      <c r="R109" s="98"/>
      <c r="S109" s="98"/>
      <c r="T109" s="98"/>
      <c r="U109" s="18"/>
      <c r="V109" s="18" t="s">
        <v>20</v>
      </c>
      <c r="W109" s="89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</row>
    <row r="110" spans="1:33" s="32" customFormat="1" ht="92.45" customHeight="1" x14ac:dyDescent="0.25">
      <c r="A110" s="46" t="s">
        <v>262</v>
      </c>
      <c r="B110" s="44" t="s">
        <v>151</v>
      </c>
      <c r="C110" s="44" t="s">
        <v>202</v>
      </c>
      <c r="D110" s="15" t="s">
        <v>88</v>
      </c>
      <c r="E110" s="96">
        <f t="shared" si="20"/>
        <v>2497.0300000000002</v>
      </c>
      <c r="F110" s="99">
        <v>2497.0300000000002</v>
      </c>
      <c r="G110" s="99"/>
      <c r="H110" s="98"/>
      <c r="I110" s="98"/>
      <c r="J110" s="98"/>
      <c r="K110" s="98"/>
      <c r="L110" s="98"/>
      <c r="M110" s="97"/>
      <c r="N110" s="98"/>
      <c r="O110" s="98"/>
      <c r="P110" s="98"/>
      <c r="Q110" s="97"/>
      <c r="R110" s="98"/>
      <c r="S110" s="98"/>
      <c r="T110" s="98"/>
      <c r="U110" s="18"/>
      <c r="V110" s="18" t="s">
        <v>20</v>
      </c>
      <c r="W110" s="89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</row>
    <row r="111" spans="1:33" s="32" customFormat="1" ht="96.6" customHeight="1" x14ac:dyDescent="0.25">
      <c r="A111" s="46" t="s">
        <v>263</v>
      </c>
      <c r="B111" s="44" t="s">
        <v>45</v>
      </c>
      <c r="C111" s="44" t="s">
        <v>202</v>
      </c>
      <c r="D111" s="15" t="s">
        <v>88</v>
      </c>
      <c r="E111" s="96">
        <f t="shared" si="20"/>
        <v>211.22</v>
      </c>
      <c r="F111" s="99">
        <v>211.22</v>
      </c>
      <c r="G111" s="99"/>
      <c r="H111" s="98"/>
      <c r="I111" s="98"/>
      <c r="J111" s="98"/>
      <c r="K111" s="98"/>
      <c r="L111" s="98"/>
      <c r="M111" s="97"/>
      <c r="N111" s="98"/>
      <c r="O111" s="98"/>
      <c r="P111" s="98"/>
      <c r="Q111" s="97"/>
      <c r="R111" s="98"/>
      <c r="S111" s="98"/>
      <c r="T111" s="98"/>
      <c r="U111" s="18"/>
      <c r="V111" s="18" t="s">
        <v>20</v>
      </c>
      <c r="W111" s="89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</row>
    <row r="112" spans="1:33" s="32" customFormat="1" ht="94.15" customHeight="1" x14ac:dyDescent="0.25">
      <c r="A112" s="46" t="s">
        <v>264</v>
      </c>
      <c r="B112" s="44" t="s">
        <v>203</v>
      </c>
      <c r="C112" s="44" t="s">
        <v>719</v>
      </c>
      <c r="D112" s="15" t="s">
        <v>79</v>
      </c>
      <c r="E112" s="96">
        <f t="shared" si="20"/>
        <v>11200</v>
      </c>
      <c r="F112" s="99">
        <v>11200</v>
      </c>
      <c r="G112" s="99"/>
      <c r="H112" s="98"/>
      <c r="I112" s="98">
        <f t="shared" si="21"/>
        <v>3843</v>
      </c>
      <c r="J112" s="98"/>
      <c r="K112" s="98"/>
      <c r="L112" s="98">
        <v>3843</v>
      </c>
      <c r="M112" s="97"/>
      <c r="N112" s="98"/>
      <c r="O112" s="98"/>
      <c r="P112" s="98"/>
      <c r="Q112" s="97"/>
      <c r="R112" s="98"/>
      <c r="S112" s="98"/>
      <c r="T112" s="98"/>
      <c r="U112" s="18"/>
      <c r="V112" s="18" t="s">
        <v>20</v>
      </c>
      <c r="W112" s="89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</row>
    <row r="113" spans="1:33" s="32" customFormat="1" ht="153.6" customHeight="1" x14ac:dyDescent="0.25">
      <c r="A113" s="46" t="s">
        <v>265</v>
      </c>
      <c r="B113" s="44" t="s">
        <v>103</v>
      </c>
      <c r="C113" s="44" t="s">
        <v>204</v>
      </c>
      <c r="D113" s="15" t="s">
        <v>118</v>
      </c>
      <c r="E113" s="96">
        <f t="shared" si="20"/>
        <v>605918.98399999994</v>
      </c>
      <c r="F113" s="99">
        <v>294026.8</v>
      </c>
      <c r="G113" s="99">
        <v>44545.184000000001</v>
      </c>
      <c r="H113" s="98">
        <v>267347</v>
      </c>
      <c r="I113" s="98">
        <f t="shared" si="21"/>
        <v>605918.98399999994</v>
      </c>
      <c r="J113" s="99">
        <v>294026.8</v>
      </c>
      <c r="K113" s="99">
        <v>44545.184000000001</v>
      </c>
      <c r="L113" s="98">
        <v>267347</v>
      </c>
      <c r="M113" s="97">
        <f t="shared" ref="M113:M138" si="22">N113+O113+P113</f>
        <v>605918.98399999994</v>
      </c>
      <c r="N113" s="99">
        <v>294026.8</v>
      </c>
      <c r="O113" s="99">
        <v>44545.184000000001</v>
      </c>
      <c r="P113" s="98">
        <v>267347</v>
      </c>
      <c r="Q113" s="97">
        <f t="shared" ref="Q113" si="23">R113+S113+T113</f>
        <v>605918.98399999994</v>
      </c>
      <c r="R113" s="99">
        <v>294026.8</v>
      </c>
      <c r="S113" s="99">
        <v>44545.184000000001</v>
      </c>
      <c r="T113" s="98">
        <v>267347</v>
      </c>
      <c r="U113" s="18"/>
      <c r="V113" s="18"/>
      <c r="W113" s="89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</row>
    <row r="114" spans="1:33" s="32" customFormat="1" ht="80.45" customHeight="1" x14ac:dyDescent="0.25">
      <c r="A114" s="46" t="s">
        <v>266</v>
      </c>
      <c r="B114" s="44" t="s">
        <v>152</v>
      </c>
      <c r="C114" s="44" t="s">
        <v>717</v>
      </c>
      <c r="D114" s="26" t="s">
        <v>97</v>
      </c>
      <c r="E114" s="96">
        <f t="shared" si="20"/>
        <v>90700</v>
      </c>
      <c r="F114" s="99">
        <v>90700</v>
      </c>
      <c r="G114" s="99"/>
      <c r="H114" s="98"/>
      <c r="I114" s="98"/>
      <c r="J114" s="98"/>
      <c r="K114" s="98"/>
      <c r="L114" s="98"/>
      <c r="M114" s="97"/>
      <c r="N114" s="98"/>
      <c r="O114" s="98"/>
      <c r="P114" s="98"/>
      <c r="Q114" s="97"/>
      <c r="R114" s="98"/>
      <c r="S114" s="98"/>
      <c r="T114" s="98"/>
      <c r="U114" s="18"/>
      <c r="V114" s="18"/>
      <c r="W114" s="89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</row>
    <row r="115" spans="1:33" s="32" customFormat="1" ht="117" customHeight="1" x14ac:dyDescent="0.25">
      <c r="A115" s="46" t="s">
        <v>267</v>
      </c>
      <c r="B115" s="44" t="s">
        <v>606</v>
      </c>
      <c r="C115" s="44" t="s">
        <v>607</v>
      </c>
      <c r="D115" s="26"/>
      <c r="E115" s="96"/>
      <c r="F115" s="99"/>
      <c r="G115" s="99"/>
      <c r="H115" s="98"/>
      <c r="I115" s="98">
        <f t="shared" si="21"/>
        <v>118917.32</v>
      </c>
      <c r="J115" s="98">
        <v>3918.33</v>
      </c>
      <c r="K115" s="98">
        <v>114998.99</v>
      </c>
      <c r="L115" s="98"/>
      <c r="M115" s="97"/>
      <c r="N115" s="98"/>
      <c r="O115" s="98"/>
      <c r="P115" s="98"/>
      <c r="Q115" s="97"/>
      <c r="R115" s="98"/>
      <c r="S115" s="98"/>
      <c r="T115" s="98"/>
      <c r="U115" s="18"/>
      <c r="V115" s="18"/>
      <c r="W115" s="89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</row>
    <row r="116" spans="1:33" s="32" customFormat="1" ht="80.45" customHeight="1" x14ac:dyDescent="0.25">
      <c r="A116" s="46" t="s">
        <v>268</v>
      </c>
      <c r="B116" s="44" t="s">
        <v>608</v>
      </c>
      <c r="C116" s="44" t="s">
        <v>382</v>
      </c>
      <c r="D116" s="26"/>
      <c r="E116" s="96"/>
      <c r="F116" s="99"/>
      <c r="G116" s="99"/>
      <c r="H116" s="98"/>
      <c r="I116" s="98">
        <f t="shared" si="21"/>
        <v>150000</v>
      </c>
      <c r="J116" s="98">
        <v>150000</v>
      </c>
      <c r="K116" s="98"/>
      <c r="L116" s="98"/>
      <c r="M116" s="97"/>
      <c r="N116" s="98"/>
      <c r="O116" s="98"/>
      <c r="P116" s="98"/>
      <c r="Q116" s="97"/>
      <c r="R116" s="98"/>
      <c r="S116" s="98"/>
      <c r="T116" s="98"/>
      <c r="U116" s="18"/>
      <c r="V116" s="18"/>
      <c r="W116" s="89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</row>
    <row r="117" spans="1:33" s="32" customFormat="1" ht="117.6" customHeight="1" x14ac:dyDescent="0.25">
      <c r="A117" s="46" t="s">
        <v>269</v>
      </c>
      <c r="B117" s="44" t="s">
        <v>609</v>
      </c>
      <c r="C117" s="44" t="s">
        <v>718</v>
      </c>
      <c r="D117" s="26"/>
      <c r="E117" s="96"/>
      <c r="F117" s="99"/>
      <c r="G117" s="99"/>
      <c r="H117" s="98"/>
      <c r="I117" s="98">
        <f t="shared" si="21"/>
        <v>118917.32</v>
      </c>
      <c r="J117" s="98">
        <v>3918.33</v>
      </c>
      <c r="K117" s="98">
        <v>114998.99</v>
      </c>
      <c r="L117" s="98"/>
      <c r="M117" s="97"/>
      <c r="N117" s="98"/>
      <c r="O117" s="98"/>
      <c r="P117" s="98"/>
      <c r="Q117" s="97"/>
      <c r="R117" s="98"/>
      <c r="S117" s="98"/>
      <c r="T117" s="98"/>
      <c r="U117" s="18"/>
      <c r="V117" s="18"/>
      <c r="W117" s="89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</row>
    <row r="118" spans="1:33" s="32" customFormat="1" ht="133.5" customHeight="1" x14ac:dyDescent="0.25">
      <c r="A118" s="46" t="s">
        <v>270</v>
      </c>
      <c r="B118" s="44" t="s">
        <v>153</v>
      </c>
      <c r="C118" s="44" t="s">
        <v>717</v>
      </c>
      <c r="D118" s="26" t="s">
        <v>116</v>
      </c>
      <c r="E118" s="96">
        <f t="shared" si="20"/>
        <v>17546</v>
      </c>
      <c r="F118" s="99">
        <v>17546</v>
      </c>
      <c r="G118" s="99"/>
      <c r="H118" s="98"/>
      <c r="I118" s="98"/>
      <c r="J118" s="98"/>
      <c r="K118" s="98"/>
      <c r="L118" s="98"/>
      <c r="M118" s="97"/>
      <c r="N118" s="98"/>
      <c r="O118" s="98"/>
      <c r="P118" s="98"/>
      <c r="Q118" s="97"/>
      <c r="R118" s="98"/>
      <c r="S118" s="98"/>
      <c r="T118" s="98"/>
      <c r="U118" s="18"/>
      <c r="V118" s="18"/>
      <c r="W118" s="89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</row>
    <row r="119" spans="1:33" s="32" customFormat="1" ht="117.75" customHeight="1" x14ac:dyDescent="0.25">
      <c r="A119" s="46" t="s">
        <v>271</v>
      </c>
      <c r="B119" s="44" t="s">
        <v>610</v>
      </c>
      <c r="C119" s="44" t="s">
        <v>716</v>
      </c>
      <c r="D119" s="26"/>
      <c r="E119" s="96">
        <f t="shared" si="20"/>
        <v>70000</v>
      </c>
      <c r="F119" s="99">
        <v>70000</v>
      </c>
      <c r="G119" s="99"/>
      <c r="H119" s="98"/>
      <c r="I119" s="98"/>
      <c r="J119" s="98"/>
      <c r="K119" s="98"/>
      <c r="L119" s="98"/>
      <c r="M119" s="97"/>
      <c r="N119" s="98"/>
      <c r="O119" s="98"/>
      <c r="P119" s="98"/>
      <c r="Q119" s="97"/>
      <c r="R119" s="98"/>
      <c r="S119" s="98"/>
      <c r="T119" s="98"/>
      <c r="U119" s="18"/>
      <c r="V119" s="18"/>
      <c r="W119" s="89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</row>
    <row r="120" spans="1:33" s="40" customFormat="1" ht="149.25" customHeight="1" x14ac:dyDescent="0.25">
      <c r="A120" s="48" t="s">
        <v>272</v>
      </c>
      <c r="B120" s="55" t="s">
        <v>110</v>
      </c>
      <c r="C120" s="55" t="s">
        <v>715</v>
      </c>
      <c r="D120" s="25" t="s">
        <v>115</v>
      </c>
      <c r="E120" s="96">
        <f t="shared" si="20"/>
        <v>25320</v>
      </c>
      <c r="F120" s="96">
        <v>25320</v>
      </c>
      <c r="G120" s="96"/>
      <c r="H120" s="97"/>
      <c r="I120" s="98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27"/>
      <c r="V120" s="27"/>
      <c r="W120" s="8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</row>
    <row r="121" spans="1:33" s="32" customFormat="1" ht="150.75" customHeight="1" x14ac:dyDescent="0.25">
      <c r="A121" s="46" t="s">
        <v>273</v>
      </c>
      <c r="B121" s="83" t="s">
        <v>400</v>
      </c>
      <c r="C121" s="83" t="s">
        <v>714</v>
      </c>
      <c r="D121" s="15"/>
      <c r="E121" s="96">
        <f t="shared" si="20"/>
        <v>2750</v>
      </c>
      <c r="F121" s="97">
        <v>2750</v>
      </c>
      <c r="G121" s="98"/>
      <c r="H121" s="98"/>
      <c r="I121" s="98"/>
      <c r="J121" s="98"/>
      <c r="K121" s="98"/>
      <c r="L121" s="98"/>
      <c r="M121" s="97"/>
      <c r="N121" s="98"/>
      <c r="O121" s="98"/>
      <c r="P121" s="98"/>
      <c r="Q121" s="97"/>
      <c r="R121" s="98"/>
      <c r="S121" s="98"/>
      <c r="T121" s="98"/>
      <c r="U121" s="110" t="s">
        <v>10</v>
      </c>
      <c r="V121" s="18" t="s">
        <v>5</v>
      </c>
      <c r="W121" s="89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</row>
    <row r="122" spans="1:33" s="32" customFormat="1" ht="186" customHeight="1" x14ac:dyDescent="0.25">
      <c r="A122" s="46" t="s">
        <v>274</v>
      </c>
      <c r="B122" s="44" t="s">
        <v>401</v>
      </c>
      <c r="C122" s="44" t="s">
        <v>713</v>
      </c>
      <c r="D122" s="15" t="s">
        <v>81</v>
      </c>
      <c r="E122" s="96"/>
      <c r="F122" s="98"/>
      <c r="G122" s="98"/>
      <c r="H122" s="98"/>
      <c r="I122" s="98">
        <f t="shared" si="21"/>
        <v>3000</v>
      </c>
      <c r="J122" s="98">
        <v>3000</v>
      </c>
      <c r="K122" s="98"/>
      <c r="L122" s="98"/>
      <c r="M122" s="97"/>
      <c r="N122" s="98"/>
      <c r="O122" s="98"/>
      <c r="P122" s="98"/>
      <c r="Q122" s="97"/>
      <c r="R122" s="98"/>
      <c r="S122" s="98"/>
      <c r="T122" s="98"/>
      <c r="U122" s="110"/>
      <c r="V122" s="18"/>
      <c r="W122" s="89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</row>
    <row r="123" spans="1:33" s="32" customFormat="1" ht="186" customHeight="1" x14ac:dyDescent="0.25">
      <c r="A123" s="46" t="s">
        <v>275</v>
      </c>
      <c r="B123" s="83" t="s">
        <v>402</v>
      </c>
      <c r="C123" s="83" t="s">
        <v>712</v>
      </c>
      <c r="D123" s="15"/>
      <c r="E123" s="96"/>
      <c r="F123" s="97"/>
      <c r="G123" s="98"/>
      <c r="H123" s="98"/>
      <c r="I123" s="98"/>
      <c r="J123" s="98"/>
      <c r="K123" s="98"/>
      <c r="L123" s="98"/>
      <c r="M123" s="97">
        <f t="shared" si="22"/>
        <v>1000</v>
      </c>
      <c r="N123" s="98">
        <v>1000</v>
      </c>
      <c r="O123" s="98"/>
      <c r="P123" s="98"/>
      <c r="Q123" s="97"/>
      <c r="R123" s="98"/>
      <c r="S123" s="98"/>
      <c r="T123" s="98"/>
      <c r="U123" s="110"/>
      <c r="V123" s="18"/>
      <c r="W123" s="89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</row>
    <row r="124" spans="1:33" s="32" customFormat="1" ht="136.5" customHeight="1" x14ac:dyDescent="0.25">
      <c r="A124" s="46" t="s">
        <v>276</v>
      </c>
      <c r="B124" s="83" t="s">
        <v>611</v>
      </c>
      <c r="C124" s="83" t="s">
        <v>440</v>
      </c>
      <c r="D124" s="15"/>
      <c r="E124" s="96"/>
      <c r="F124" s="97"/>
      <c r="G124" s="98"/>
      <c r="H124" s="98"/>
      <c r="I124" s="98">
        <f>J124+K124+L124</f>
        <v>126000</v>
      </c>
      <c r="J124" s="98">
        <v>42000</v>
      </c>
      <c r="K124" s="98">
        <v>84000</v>
      </c>
      <c r="L124" s="98"/>
      <c r="M124" s="97"/>
      <c r="N124" s="98"/>
      <c r="O124" s="98"/>
      <c r="P124" s="98"/>
      <c r="Q124" s="97"/>
      <c r="R124" s="98"/>
      <c r="S124" s="98"/>
      <c r="T124" s="98"/>
      <c r="U124" s="110" t="s">
        <v>10</v>
      </c>
      <c r="V124" s="18" t="s">
        <v>5</v>
      </c>
      <c r="W124" s="89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</row>
    <row r="125" spans="1:33" s="32" customFormat="1" ht="77.45" customHeight="1" x14ac:dyDescent="0.25">
      <c r="A125" s="46" t="s">
        <v>277</v>
      </c>
      <c r="B125" s="55" t="s">
        <v>612</v>
      </c>
      <c r="C125" s="44" t="s">
        <v>711</v>
      </c>
      <c r="D125" s="15"/>
      <c r="E125" s="96">
        <f t="shared" si="20"/>
        <v>105599.1</v>
      </c>
      <c r="F125" s="97"/>
      <c r="G125" s="98">
        <v>105599.1</v>
      </c>
      <c r="H125" s="98"/>
      <c r="I125" s="98"/>
      <c r="J125" s="98"/>
      <c r="K125" s="98"/>
      <c r="L125" s="98"/>
      <c r="M125" s="97"/>
      <c r="N125" s="98"/>
      <c r="O125" s="98"/>
      <c r="P125" s="98"/>
      <c r="Q125" s="97"/>
      <c r="R125" s="98"/>
      <c r="S125" s="98"/>
      <c r="T125" s="98"/>
      <c r="U125" s="110"/>
      <c r="V125" s="18"/>
      <c r="W125" s="89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</row>
    <row r="126" spans="1:33" s="32" customFormat="1" ht="71.45" customHeight="1" x14ac:dyDescent="0.25">
      <c r="A126" s="46" t="s">
        <v>278</v>
      </c>
      <c r="B126" s="55" t="s">
        <v>613</v>
      </c>
      <c r="C126" s="44" t="s">
        <v>710</v>
      </c>
      <c r="D126" s="15"/>
      <c r="E126" s="96">
        <f t="shared" si="20"/>
        <v>138426</v>
      </c>
      <c r="F126" s="97"/>
      <c r="G126" s="98">
        <v>138426</v>
      </c>
      <c r="H126" s="98"/>
      <c r="I126" s="98"/>
      <c r="J126" s="98"/>
      <c r="K126" s="98"/>
      <c r="L126" s="98"/>
      <c r="M126" s="97"/>
      <c r="N126" s="98"/>
      <c r="O126" s="98"/>
      <c r="P126" s="98"/>
      <c r="Q126" s="97"/>
      <c r="R126" s="98"/>
      <c r="S126" s="98"/>
      <c r="T126" s="98"/>
      <c r="U126" s="110"/>
      <c r="V126" s="18"/>
      <c r="W126" s="89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</row>
    <row r="127" spans="1:33" s="32" customFormat="1" ht="70.150000000000006" customHeight="1" x14ac:dyDescent="0.25">
      <c r="A127" s="46" t="s">
        <v>279</v>
      </c>
      <c r="B127" s="55" t="s">
        <v>441</v>
      </c>
      <c r="C127" s="44" t="s">
        <v>709</v>
      </c>
      <c r="D127" s="15"/>
      <c r="E127" s="96"/>
      <c r="F127" s="97"/>
      <c r="G127" s="98"/>
      <c r="H127" s="98"/>
      <c r="I127" s="98">
        <f t="shared" ref="I127:I144" si="24">J127+K127+L127</f>
        <v>150000</v>
      </c>
      <c r="J127" s="98">
        <v>150000</v>
      </c>
      <c r="K127" s="98"/>
      <c r="L127" s="98"/>
      <c r="M127" s="97"/>
      <c r="N127" s="98"/>
      <c r="O127" s="98"/>
      <c r="P127" s="98"/>
      <c r="Q127" s="97"/>
      <c r="R127" s="98"/>
      <c r="S127" s="98"/>
      <c r="T127" s="98"/>
      <c r="U127" s="110"/>
      <c r="V127" s="18"/>
      <c r="W127" s="89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</row>
    <row r="128" spans="1:33" s="32" customFormat="1" ht="79.900000000000006" customHeight="1" x14ac:dyDescent="0.25">
      <c r="A128" s="46" t="s">
        <v>280</v>
      </c>
      <c r="B128" s="55" t="s">
        <v>614</v>
      </c>
      <c r="C128" s="44" t="s">
        <v>708</v>
      </c>
      <c r="D128" s="15"/>
      <c r="E128" s="96"/>
      <c r="F128" s="97"/>
      <c r="G128" s="98"/>
      <c r="H128" s="98"/>
      <c r="I128" s="98">
        <f t="shared" si="24"/>
        <v>130829.1</v>
      </c>
      <c r="J128" s="98">
        <v>4310.8</v>
      </c>
      <c r="K128" s="98">
        <v>126518.3</v>
      </c>
      <c r="L128" s="98"/>
      <c r="M128" s="97"/>
      <c r="N128" s="98"/>
      <c r="O128" s="98"/>
      <c r="P128" s="98"/>
      <c r="Q128" s="97"/>
      <c r="R128" s="98"/>
      <c r="S128" s="98"/>
      <c r="T128" s="98"/>
      <c r="U128" s="110"/>
      <c r="V128" s="18"/>
      <c r="W128" s="89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</row>
    <row r="129" spans="1:33" s="32" customFormat="1" ht="75" customHeight="1" x14ac:dyDescent="0.25">
      <c r="A129" s="46" t="s">
        <v>281</v>
      </c>
      <c r="B129" s="55" t="s">
        <v>442</v>
      </c>
      <c r="C129" s="44" t="s">
        <v>706</v>
      </c>
      <c r="D129" s="15"/>
      <c r="E129" s="96"/>
      <c r="F129" s="97"/>
      <c r="G129" s="98"/>
      <c r="H129" s="98"/>
      <c r="I129" s="98">
        <f t="shared" si="24"/>
        <v>71536.899999999994</v>
      </c>
      <c r="J129" s="98">
        <v>71536.899999999994</v>
      </c>
      <c r="K129" s="98"/>
      <c r="L129" s="98"/>
      <c r="M129" s="97"/>
      <c r="N129" s="98"/>
      <c r="O129" s="98"/>
      <c r="P129" s="98"/>
      <c r="Q129" s="97"/>
      <c r="R129" s="98"/>
      <c r="S129" s="98"/>
      <c r="T129" s="98"/>
      <c r="U129" s="110"/>
      <c r="V129" s="18"/>
      <c r="W129" s="89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</row>
    <row r="130" spans="1:33" s="32" customFormat="1" ht="67.900000000000006" customHeight="1" x14ac:dyDescent="0.25">
      <c r="A130" s="46" t="s">
        <v>282</v>
      </c>
      <c r="B130" s="55" t="s">
        <v>443</v>
      </c>
      <c r="C130" s="44" t="s">
        <v>707</v>
      </c>
      <c r="D130" s="15"/>
      <c r="E130" s="96"/>
      <c r="F130" s="97"/>
      <c r="G130" s="98"/>
      <c r="H130" s="98"/>
      <c r="I130" s="98">
        <f t="shared" si="24"/>
        <v>71536.899999999994</v>
      </c>
      <c r="J130" s="98">
        <v>71536.899999999994</v>
      </c>
      <c r="K130" s="98"/>
      <c r="L130" s="98"/>
      <c r="M130" s="97"/>
      <c r="N130" s="98"/>
      <c r="O130" s="98"/>
      <c r="P130" s="98"/>
      <c r="Q130" s="97"/>
      <c r="R130" s="98"/>
      <c r="S130" s="98"/>
      <c r="T130" s="98"/>
      <c r="U130" s="110"/>
      <c r="V130" s="18"/>
      <c r="W130" s="89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</row>
    <row r="131" spans="1:33" s="32" customFormat="1" ht="70.150000000000006" customHeight="1" x14ac:dyDescent="0.25">
      <c r="A131" s="46" t="s">
        <v>283</v>
      </c>
      <c r="B131" s="55" t="s">
        <v>615</v>
      </c>
      <c r="C131" s="44" t="s">
        <v>706</v>
      </c>
      <c r="D131" s="15"/>
      <c r="E131" s="96"/>
      <c r="F131" s="97"/>
      <c r="G131" s="98"/>
      <c r="H131" s="98"/>
      <c r="I131" s="98">
        <f t="shared" si="24"/>
        <v>100000</v>
      </c>
      <c r="J131" s="98">
        <v>100000</v>
      </c>
      <c r="K131" s="98"/>
      <c r="L131" s="98"/>
      <c r="M131" s="97"/>
      <c r="N131" s="98"/>
      <c r="O131" s="98"/>
      <c r="P131" s="98"/>
      <c r="Q131" s="97"/>
      <c r="R131" s="98"/>
      <c r="S131" s="98"/>
      <c r="T131" s="98"/>
      <c r="U131" s="110"/>
      <c r="V131" s="18"/>
      <c r="W131" s="89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</row>
    <row r="132" spans="1:33" s="32" customFormat="1" ht="79.900000000000006" customHeight="1" x14ac:dyDescent="0.25">
      <c r="A132" s="46" t="s">
        <v>284</v>
      </c>
      <c r="B132" s="55" t="s">
        <v>616</v>
      </c>
      <c r="C132" s="44" t="s">
        <v>705</v>
      </c>
      <c r="D132" s="15"/>
      <c r="E132" s="96"/>
      <c r="F132" s="97"/>
      <c r="G132" s="98"/>
      <c r="H132" s="98"/>
      <c r="I132" s="98">
        <f t="shared" si="24"/>
        <v>5890.4</v>
      </c>
      <c r="J132" s="98">
        <v>5890.4</v>
      </c>
      <c r="K132" s="98"/>
      <c r="L132" s="98"/>
      <c r="M132" s="97"/>
      <c r="N132" s="98"/>
      <c r="O132" s="98"/>
      <c r="P132" s="98"/>
      <c r="Q132" s="97"/>
      <c r="R132" s="98"/>
      <c r="S132" s="98"/>
      <c r="T132" s="98"/>
      <c r="U132" s="110"/>
      <c r="V132" s="18"/>
      <c r="W132" s="89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</row>
    <row r="133" spans="1:33" s="32" customFormat="1" ht="79.900000000000006" customHeight="1" x14ac:dyDescent="0.25">
      <c r="A133" s="46" t="s">
        <v>285</v>
      </c>
      <c r="B133" s="55" t="s">
        <v>451</v>
      </c>
      <c r="C133" s="44" t="s">
        <v>704</v>
      </c>
      <c r="D133" s="15"/>
      <c r="E133" s="96"/>
      <c r="F133" s="97"/>
      <c r="G133" s="98"/>
      <c r="H133" s="98"/>
      <c r="I133" s="98">
        <f t="shared" si="24"/>
        <v>25214</v>
      </c>
      <c r="J133" s="98">
        <v>12600</v>
      </c>
      <c r="K133" s="98">
        <v>12614</v>
      </c>
      <c r="L133" s="98"/>
      <c r="M133" s="97"/>
      <c r="N133" s="98"/>
      <c r="O133" s="98"/>
      <c r="P133" s="98"/>
      <c r="Q133" s="97"/>
      <c r="R133" s="98"/>
      <c r="S133" s="98"/>
      <c r="T133" s="98"/>
      <c r="U133" s="110"/>
      <c r="V133" s="18"/>
      <c r="W133" s="89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</row>
    <row r="134" spans="1:33" s="32" customFormat="1" ht="96.6" customHeight="1" x14ac:dyDescent="0.25">
      <c r="A134" s="46" t="s">
        <v>286</v>
      </c>
      <c r="B134" s="55" t="s">
        <v>452</v>
      </c>
      <c r="C134" s="44" t="s">
        <v>703</v>
      </c>
      <c r="D134" s="15"/>
      <c r="E134" s="96"/>
      <c r="F134" s="97"/>
      <c r="G134" s="98"/>
      <c r="H134" s="98"/>
      <c r="I134" s="98">
        <f t="shared" si="24"/>
        <v>302490.3</v>
      </c>
      <c r="J134" s="98">
        <v>302490.3</v>
      </c>
      <c r="K134" s="98"/>
      <c r="L134" s="98"/>
      <c r="M134" s="97"/>
      <c r="N134" s="98"/>
      <c r="O134" s="98"/>
      <c r="P134" s="98"/>
      <c r="Q134" s="97"/>
      <c r="R134" s="98"/>
      <c r="S134" s="98"/>
      <c r="T134" s="98"/>
      <c r="U134" s="110"/>
      <c r="V134" s="18"/>
      <c r="W134" s="89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</row>
    <row r="135" spans="1:33" s="32" customFormat="1" ht="113.25" customHeight="1" x14ac:dyDescent="0.25">
      <c r="A135" s="46" t="s">
        <v>287</v>
      </c>
      <c r="B135" s="55" t="s">
        <v>406</v>
      </c>
      <c r="C135" s="44" t="s">
        <v>702</v>
      </c>
      <c r="D135" s="15"/>
      <c r="E135" s="96"/>
      <c r="F135" s="97"/>
      <c r="G135" s="98"/>
      <c r="H135" s="98"/>
      <c r="I135" s="98">
        <f t="shared" si="24"/>
        <v>130000</v>
      </c>
      <c r="J135" s="98">
        <v>50000</v>
      </c>
      <c r="K135" s="98">
        <v>80000</v>
      </c>
      <c r="L135" s="98"/>
      <c r="M135" s="97"/>
      <c r="N135" s="98"/>
      <c r="O135" s="98"/>
      <c r="P135" s="98"/>
      <c r="Q135" s="97"/>
      <c r="R135" s="98"/>
      <c r="S135" s="98"/>
      <c r="T135" s="98"/>
      <c r="U135" s="110"/>
      <c r="V135" s="18"/>
      <c r="W135" s="89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</row>
    <row r="136" spans="1:33" s="32" customFormat="1" ht="148.5" customHeight="1" x14ac:dyDescent="0.25">
      <c r="A136" s="46" t="s">
        <v>288</v>
      </c>
      <c r="B136" s="55" t="s">
        <v>407</v>
      </c>
      <c r="C136" s="44" t="s">
        <v>701</v>
      </c>
      <c r="D136" s="15"/>
      <c r="E136" s="96"/>
      <c r="F136" s="97"/>
      <c r="G136" s="98"/>
      <c r="H136" s="98"/>
      <c r="I136" s="98">
        <f t="shared" si="24"/>
        <v>53006.400000000001</v>
      </c>
      <c r="J136" s="98">
        <v>31594.2</v>
      </c>
      <c r="K136" s="98">
        <v>21412.2</v>
      </c>
      <c r="L136" s="98"/>
      <c r="M136" s="97"/>
      <c r="N136" s="98"/>
      <c r="O136" s="98"/>
      <c r="P136" s="98"/>
      <c r="Q136" s="97"/>
      <c r="R136" s="98"/>
      <c r="S136" s="98"/>
      <c r="T136" s="98"/>
      <c r="U136" s="110"/>
      <c r="V136" s="18"/>
      <c r="W136" s="89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</row>
    <row r="137" spans="1:33" s="32" customFormat="1" ht="84.6" customHeight="1" x14ac:dyDescent="0.25">
      <c r="A137" s="46" t="s">
        <v>289</v>
      </c>
      <c r="B137" s="55" t="s">
        <v>617</v>
      </c>
      <c r="C137" s="44" t="s">
        <v>700</v>
      </c>
      <c r="D137" s="15"/>
      <c r="E137" s="96"/>
      <c r="F137" s="97"/>
      <c r="G137" s="98"/>
      <c r="H137" s="98"/>
      <c r="I137" s="98">
        <f t="shared" si="24"/>
        <v>12300</v>
      </c>
      <c r="J137" s="98">
        <v>12300</v>
      </c>
      <c r="K137" s="98"/>
      <c r="L137" s="98"/>
      <c r="M137" s="97"/>
      <c r="N137" s="98"/>
      <c r="O137" s="98"/>
      <c r="P137" s="98"/>
      <c r="Q137" s="97"/>
      <c r="R137" s="98"/>
      <c r="S137" s="98"/>
      <c r="T137" s="98"/>
      <c r="U137" s="110"/>
      <c r="V137" s="18"/>
      <c r="W137" s="89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</row>
    <row r="138" spans="1:33" s="32" customFormat="1" ht="103.9" customHeight="1" x14ac:dyDescent="0.25">
      <c r="A138" s="46" t="s">
        <v>290</v>
      </c>
      <c r="B138" s="87" t="s">
        <v>618</v>
      </c>
      <c r="C138" s="87" t="s">
        <v>465</v>
      </c>
      <c r="D138" s="15"/>
      <c r="E138" s="96"/>
      <c r="F138" s="97"/>
      <c r="G138" s="98"/>
      <c r="H138" s="98"/>
      <c r="I138" s="98"/>
      <c r="J138" s="98"/>
      <c r="K138" s="98"/>
      <c r="L138" s="98"/>
      <c r="M138" s="97">
        <f t="shared" si="22"/>
        <v>12300</v>
      </c>
      <c r="N138" s="98">
        <v>12300</v>
      </c>
      <c r="O138" s="98"/>
      <c r="P138" s="98"/>
      <c r="Q138" s="97"/>
      <c r="R138" s="98"/>
      <c r="S138" s="98"/>
      <c r="T138" s="98"/>
      <c r="U138" s="110"/>
      <c r="V138" s="18"/>
      <c r="W138" s="89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</row>
    <row r="139" spans="1:33" s="32" customFormat="1" ht="65.45" customHeight="1" x14ac:dyDescent="0.25">
      <c r="A139" s="46" t="s">
        <v>291</v>
      </c>
      <c r="B139" s="55" t="s">
        <v>408</v>
      </c>
      <c r="C139" s="44" t="s">
        <v>699</v>
      </c>
      <c r="D139" s="15"/>
      <c r="E139" s="96"/>
      <c r="F139" s="97"/>
      <c r="G139" s="98"/>
      <c r="H139" s="98"/>
      <c r="I139" s="98">
        <f t="shared" si="24"/>
        <v>26185</v>
      </c>
      <c r="J139" s="98">
        <v>26185</v>
      </c>
      <c r="K139" s="98"/>
      <c r="L139" s="98"/>
      <c r="M139" s="97"/>
      <c r="N139" s="98"/>
      <c r="O139" s="98"/>
      <c r="P139" s="98"/>
      <c r="Q139" s="97"/>
      <c r="R139" s="98"/>
      <c r="S139" s="98"/>
      <c r="T139" s="98"/>
      <c r="U139" s="110"/>
      <c r="V139" s="18"/>
      <c r="W139" s="89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</row>
    <row r="140" spans="1:33" s="32" customFormat="1" ht="65.45" customHeight="1" x14ac:dyDescent="0.25">
      <c r="A140" s="46" t="s">
        <v>292</v>
      </c>
      <c r="B140" s="55" t="s">
        <v>444</v>
      </c>
      <c r="C140" s="44" t="s">
        <v>697</v>
      </c>
      <c r="D140" s="15"/>
      <c r="E140" s="96"/>
      <c r="F140" s="97"/>
      <c r="G140" s="98"/>
      <c r="H140" s="98"/>
      <c r="I140" s="98">
        <f t="shared" si="24"/>
        <v>8904</v>
      </c>
      <c r="J140" s="98">
        <v>8904</v>
      </c>
      <c r="K140" s="98"/>
      <c r="L140" s="98"/>
      <c r="M140" s="97"/>
      <c r="N140" s="98"/>
      <c r="O140" s="98"/>
      <c r="P140" s="98"/>
      <c r="Q140" s="97"/>
      <c r="R140" s="98"/>
      <c r="S140" s="98"/>
      <c r="T140" s="98"/>
      <c r="U140" s="110"/>
      <c r="V140" s="18"/>
      <c r="W140" s="89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</row>
    <row r="141" spans="1:33" s="32" customFormat="1" ht="71.45" customHeight="1" x14ac:dyDescent="0.25">
      <c r="A141" s="46" t="s">
        <v>293</v>
      </c>
      <c r="B141" s="44" t="s">
        <v>698</v>
      </c>
      <c r="C141" s="44" t="s">
        <v>696</v>
      </c>
      <c r="D141" s="15"/>
      <c r="E141" s="99"/>
      <c r="F141" s="98"/>
      <c r="G141" s="98"/>
      <c r="H141" s="98"/>
      <c r="I141" s="98">
        <f t="shared" si="24"/>
        <v>74930</v>
      </c>
      <c r="J141" s="98">
        <v>74930</v>
      </c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110"/>
      <c r="V141" s="18"/>
      <c r="W141" s="89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</row>
    <row r="142" spans="1:33" s="32" customFormat="1" ht="117.6" customHeight="1" x14ac:dyDescent="0.25">
      <c r="A142" s="46" t="s">
        <v>294</v>
      </c>
      <c r="B142" s="55" t="s">
        <v>409</v>
      </c>
      <c r="C142" s="44" t="s">
        <v>619</v>
      </c>
      <c r="D142" s="15"/>
      <c r="E142" s="96"/>
      <c r="F142" s="97"/>
      <c r="G142" s="98"/>
      <c r="H142" s="98"/>
      <c r="I142" s="98">
        <f t="shared" si="24"/>
        <v>26326.1</v>
      </c>
      <c r="J142" s="98">
        <v>26326.1</v>
      </c>
      <c r="K142" s="98"/>
      <c r="L142" s="98"/>
      <c r="M142" s="97"/>
      <c r="N142" s="98"/>
      <c r="O142" s="98"/>
      <c r="P142" s="98"/>
      <c r="Q142" s="97"/>
      <c r="R142" s="98"/>
      <c r="S142" s="98"/>
      <c r="T142" s="98"/>
      <c r="U142" s="110"/>
      <c r="V142" s="18"/>
      <c r="W142" s="89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</row>
    <row r="143" spans="1:33" s="32" customFormat="1" ht="87.75" customHeight="1" x14ac:dyDescent="0.25">
      <c r="A143" s="46" t="s">
        <v>295</v>
      </c>
      <c r="B143" s="44" t="s">
        <v>620</v>
      </c>
      <c r="C143" s="44" t="s">
        <v>695</v>
      </c>
      <c r="D143" s="15"/>
      <c r="E143" s="96"/>
      <c r="F143" s="97"/>
      <c r="G143" s="98"/>
      <c r="H143" s="98"/>
      <c r="I143" s="98">
        <f t="shared" si="24"/>
        <v>6410.31</v>
      </c>
      <c r="J143" s="98">
        <v>6410.31</v>
      </c>
      <c r="K143" s="98"/>
      <c r="L143" s="98"/>
      <c r="M143" s="97"/>
      <c r="N143" s="98"/>
      <c r="O143" s="98"/>
      <c r="P143" s="98"/>
      <c r="Q143" s="97"/>
      <c r="R143" s="98"/>
      <c r="S143" s="98"/>
      <c r="T143" s="98"/>
      <c r="U143" s="110"/>
      <c r="V143" s="18"/>
      <c r="W143" s="89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</row>
    <row r="144" spans="1:33" s="32" customFormat="1" ht="117.6" customHeight="1" x14ac:dyDescent="0.25">
      <c r="A144" s="46" t="s">
        <v>296</v>
      </c>
      <c r="B144" s="44" t="s">
        <v>621</v>
      </c>
      <c r="C144" s="44" t="s">
        <v>694</v>
      </c>
      <c r="D144" s="15"/>
      <c r="E144" s="96"/>
      <c r="F144" s="97"/>
      <c r="G144" s="98"/>
      <c r="H144" s="98"/>
      <c r="I144" s="98">
        <f t="shared" si="24"/>
        <v>24000</v>
      </c>
      <c r="J144" s="98">
        <v>24000</v>
      </c>
      <c r="K144" s="98"/>
      <c r="L144" s="98"/>
      <c r="M144" s="97"/>
      <c r="N144" s="98"/>
      <c r="O144" s="98"/>
      <c r="P144" s="98"/>
      <c r="Q144" s="97"/>
      <c r="R144" s="98"/>
      <c r="S144" s="98"/>
      <c r="T144" s="98"/>
      <c r="U144" s="110"/>
      <c r="V144" s="18"/>
      <c r="W144" s="89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</row>
    <row r="145" spans="1:33" ht="33" customHeight="1" x14ac:dyDescent="0.25">
      <c r="A145" s="146" t="s">
        <v>32</v>
      </c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38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</row>
    <row r="146" spans="1:33" s="32" customFormat="1" ht="90" customHeight="1" x14ac:dyDescent="0.25">
      <c r="A146" s="46" t="s">
        <v>297</v>
      </c>
      <c r="B146" s="44" t="s">
        <v>154</v>
      </c>
      <c r="C146" s="44" t="s">
        <v>691</v>
      </c>
      <c r="D146" s="15" t="s">
        <v>88</v>
      </c>
      <c r="E146" s="100">
        <f t="shared" ref="E146:E180" si="25">SUM(F146:H146)</f>
        <v>1137.3</v>
      </c>
      <c r="F146" s="100">
        <v>1137.3</v>
      </c>
      <c r="G146" s="100"/>
      <c r="H146" s="100"/>
      <c r="I146" s="9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8"/>
      <c r="V146" s="110" t="s">
        <v>20</v>
      </c>
      <c r="W146" s="89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</row>
    <row r="147" spans="1:33" s="32" customFormat="1" ht="90" customHeight="1" x14ac:dyDescent="0.25">
      <c r="A147" s="46" t="s">
        <v>298</v>
      </c>
      <c r="B147" s="44" t="s">
        <v>155</v>
      </c>
      <c r="C147" s="44" t="s">
        <v>693</v>
      </c>
      <c r="D147" s="15" t="s">
        <v>88</v>
      </c>
      <c r="E147" s="100">
        <f t="shared" si="25"/>
        <v>3579.7</v>
      </c>
      <c r="F147" s="100">
        <v>3579.7</v>
      </c>
      <c r="G147" s="100"/>
      <c r="H147" s="100"/>
      <c r="I147" s="9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8"/>
      <c r="V147" s="110"/>
      <c r="W147" s="89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</row>
    <row r="148" spans="1:33" s="32" customFormat="1" ht="90" customHeight="1" x14ac:dyDescent="0.25">
      <c r="A148" s="46" t="s">
        <v>299</v>
      </c>
      <c r="B148" s="44" t="s">
        <v>206</v>
      </c>
      <c r="C148" s="44" t="s">
        <v>693</v>
      </c>
      <c r="D148" s="15" t="s">
        <v>88</v>
      </c>
      <c r="E148" s="100">
        <f t="shared" si="25"/>
        <v>530</v>
      </c>
      <c r="F148" s="100">
        <v>530</v>
      </c>
      <c r="G148" s="100"/>
      <c r="H148" s="100"/>
      <c r="I148" s="9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8"/>
      <c r="V148" s="110"/>
      <c r="W148" s="89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</row>
    <row r="149" spans="1:33" s="32" customFormat="1" ht="193.5" customHeight="1" x14ac:dyDescent="0.25">
      <c r="A149" s="46" t="s">
        <v>300</v>
      </c>
      <c r="B149" s="44" t="s">
        <v>422</v>
      </c>
      <c r="C149" s="44" t="s">
        <v>692</v>
      </c>
      <c r="D149" s="15"/>
      <c r="E149" s="100">
        <f t="shared" si="25"/>
        <v>1192.9000000000001</v>
      </c>
      <c r="F149" s="100"/>
      <c r="G149" s="100"/>
      <c r="H149" s="100">
        <v>1192.9000000000001</v>
      </c>
      <c r="I149" s="105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8"/>
      <c r="V149" s="110"/>
      <c r="W149" s="89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</row>
    <row r="150" spans="1:33" s="32" customFormat="1" ht="90" customHeight="1" x14ac:dyDescent="0.25">
      <c r="A150" s="46" t="s">
        <v>301</v>
      </c>
      <c r="B150" s="44" t="s">
        <v>207</v>
      </c>
      <c r="C150" s="44" t="s">
        <v>691</v>
      </c>
      <c r="D150" s="15" t="s">
        <v>88</v>
      </c>
      <c r="E150" s="100">
        <f t="shared" si="25"/>
        <v>3853</v>
      </c>
      <c r="F150" s="100">
        <v>3853</v>
      </c>
      <c r="G150" s="100"/>
      <c r="H150" s="100"/>
      <c r="I150" s="9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8"/>
      <c r="V150" s="110"/>
      <c r="W150" s="89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</row>
    <row r="151" spans="1:33" s="32" customFormat="1" ht="69.599999999999994" customHeight="1" x14ac:dyDescent="0.25">
      <c r="A151" s="46" t="s">
        <v>302</v>
      </c>
      <c r="B151" s="44" t="s">
        <v>622</v>
      </c>
      <c r="C151" s="44" t="s">
        <v>382</v>
      </c>
      <c r="D151" s="15"/>
      <c r="E151" s="100"/>
      <c r="F151" s="100"/>
      <c r="G151" s="100"/>
      <c r="H151" s="100"/>
      <c r="I151" s="90">
        <f t="shared" ref="I151:I194" si="26">J151+K151+L151</f>
        <v>130829.07</v>
      </c>
      <c r="J151" s="100">
        <v>4310.82</v>
      </c>
      <c r="K151" s="100">
        <v>126518.25</v>
      </c>
      <c r="L151" s="100"/>
      <c r="M151" s="100"/>
      <c r="N151" s="100"/>
      <c r="O151" s="100"/>
      <c r="P151" s="100"/>
      <c r="Q151" s="100"/>
      <c r="R151" s="100"/>
      <c r="S151" s="100"/>
      <c r="T151" s="100"/>
      <c r="U151" s="18"/>
      <c r="V151" s="110"/>
      <c r="W151" s="89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</row>
    <row r="152" spans="1:33" s="32" customFormat="1" ht="90" customHeight="1" x14ac:dyDescent="0.25">
      <c r="A152" s="46" t="s">
        <v>303</v>
      </c>
      <c r="B152" s="44" t="s">
        <v>128</v>
      </c>
      <c r="C152" s="44" t="s">
        <v>691</v>
      </c>
      <c r="D152" s="15" t="s">
        <v>127</v>
      </c>
      <c r="E152" s="100">
        <f t="shared" si="25"/>
        <v>900</v>
      </c>
      <c r="F152" s="100">
        <v>900</v>
      </c>
      <c r="G152" s="100"/>
      <c r="H152" s="100"/>
      <c r="I152" s="9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8"/>
      <c r="V152" s="110"/>
      <c r="W152" s="89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</row>
    <row r="153" spans="1:33" s="40" customFormat="1" ht="151.5" customHeight="1" x14ac:dyDescent="0.25">
      <c r="A153" s="46" t="s">
        <v>304</v>
      </c>
      <c r="B153" s="55" t="s">
        <v>208</v>
      </c>
      <c r="C153" s="55" t="s">
        <v>210</v>
      </c>
      <c r="D153" s="26" t="s">
        <v>99</v>
      </c>
      <c r="E153" s="102">
        <f t="shared" si="25"/>
        <v>1484.18</v>
      </c>
      <c r="F153" s="102">
        <v>1484.18</v>
      </c>
      <c r="G153" s="102"/>
      <c r="H153" s="102"/>
      <c r="I153" s="106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27"/>
      <c r="V153" s="37" t="s">
        <v>20</v>
      </c>
      <c r="W153" s="8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</row>
    <row r="154" spans="1:33" s="32" customFormat="1" ht="193.9" customHeight="1" x14ac:dyDescent="0.25">
      <c r="A154" s="46" t="s">
        <v>305</v>
      </c>
      <c r="B154" s="44" t="s">
        <v>423</v>
      </c>
      <c r="C154" s="44" t="s">
        <v>690</v>
      </c>
      <c r="D154" s="15"/>
      <c r="E154" s="100">
        <f t="shared" si="25"/>
        <v>148</v>
      </c>
      <c r="F154" s="100"/>
      <c r="G154" s="100"/>
      <c r="H154" s="100">
        <v>148</v>
      </c>
      <c r="I154" s="9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8"/>
      <c r="V154" s="110"/>
      <c r="W154" s="89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</row>
    <row r="155" spans="1:33" s="32" customFormat="1" ht="102.6" customHeight="1" x14ac:dyDescent="0.25">
      <c r="A155" s="46" t="s">
        <v>306</v>
      </c>
      <c r="B155" s="87" t="s">
        <v>466</v>
      </c>
      <c r="C155" s="87" t="s">
        <v>465</v>
      </c>
      <c r="D155" s="15"/>
      <c r="E155" s="100"/>
      <c r="F155" s="100"/>
      <c r="G155" s="100"/>
      <c r="H155" s="100"/>
      <c r="I155" s="90"/>
      <c r="J155" s="100"/>
      <c r="K155" s="100"/>
      <c r="L155" s="100"/>
      <c r="M155" s="100">
        <f t="shared" ref="M155:M193" si="27">N155+O155+P155</f>
        <v>10500</v>
      </c>
      <c r="N155" s="100">
        <v>10500</v>
      </c>
      <c r="O155" s="100"/>
      <c r="P155" s="100"/>
      <c r="Q155" s="100"/>
      <c r="R155" s="100"/>
      <c r="S155" s="100"/>
      <c r="T155" s="100"/>
      <c r="U155" s="18"/>
      <c r="V155" s="110"/>
      <c r="W155" s="89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</row>
    <row r="156" spans="1:33" s="32" customFormat="1" ht="102.6" customHeight="1" x14ac:dyDescent="0.25">
      <c r="A156" s="46" t="s">
        <v>307</v>
      </c>
      <c r="B156" s="87" t="s">
        <v>467</v>
      </c>
      <c r="C156" s="87" t="s">
        <v>465</v>
      </c>
      <c r="D156" s="15"/>
      <c r="E156" s="100"/>
      <c r="F156" s="100"/>
      <c r="G156" s="100"/>
      <c r="H156" s="100"/>
      <c r="I156" s="90"/>
      <c r="J156" s="100"/>
      <c r="K156" s="100"/>
      <c r="L156" s="100"/>
      <c r="M156" s="100">
        <f t="shared" si="27"/>
        <v>10500</v>
      </c>
      <c r="N156" s="100">
        <v>10500</v>
      </c>
      <c r="O156" s="100"/>
      <c r="P156" s="100"/>
      <c r="Q156" s="100"/>
      <c r="R156" s="100"/>
      <c r="S156" s="100"/>
      <c r="T156" s="100"/>
      <c r="U156" s="18"/>
      <c r="V156" s="110"/>
      <c r="W156" s="89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</row>
    <row r="157" spans="1:33" s="40" customFormat="1" ht="118.5" customHeight="1" x14ac:dyDescent="0.25">
      <c r="A157" s="46" t="s">
        <v>308</v>
      </c>
      <c r="B157" s="55" t="s">
        <v>209</v>
      </c>
      <c r="C157" s="55" t="s">
        <v>210</v>
      </c>
      <c r="D157" s="26" t="s">
        <v>99</v>
      </c>
      <c r="E157" s="102">
        <f t="shared" si="25"/>
        <v>2192.21</v>
      </c>
      <c r="F157" s="102">
        <v>2192.21</v>
      </c>
      <c r="G157" s="102"/>
      <c r="H157" s="102"/>
      <c r="I157" s="106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27"/>
      <c r="V157" s="37"/>
      <c r="W157" s="8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</row>
    <row r="158" spans="1:33" s="32" customFormat="1" ht="229.5" customHeight="1" x14ac:dyDescent="0.25">
      <c r="A158" s="46" t="s">
        <v>309</v>
      </c>
      <c r="B158" s="44" t="s">
        <v>424</v>
      </c>
      <c r="C158" s="44" t="s">
        <v>689</v>
      </c>
      <c r="D158" s="15"/>
      <c r="E158" s="100">
        <f t="shared" si="25"/>
        <v>101.4</v>
      </c>
      <c r="F158" s="100"/>
      <c r="G158" s="100"/>
      <c r="H158" s="100">
        <v>101.4</v>
      </c>
      <c r="I158" s="9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8"/>
      <c r="V158" s="110"/>
      <c r="W158" s="89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</row>
    <row r="159" spans="1:33" s="32" customFormat="1" ht="117" customHeight="1" x14ac:dyDescent="0.25">
      <c r="A159" s="46" t="s">
        <v>310</v>
      </c>
      <c r="B159" s="44" t="s">
        <v>623</v>
      </c>
      <c r="C159" s="44" t="s">
        <v>688</v>
      </c>
      <c r="D159" s="15"/>
      <c r="E159" s="100"/>
      <c r="F159" s="100"/>
      <c r="G159" s="100"/>
      <c r="H159" s="100"/>
      <c r="I159" s="90">
        <f t="shared" si="26"/>
        <v>495.5</v>
      </c>
      <c r="J159" s="100">
        <v>495.5</v>
      </c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8"/>
      <c r="V159" s="110"/>
      <c r="W159" s="89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</row>
    <row r="160" spans="1:33" s="40" customFormat="1" ht="116.25" customHeight="1" x14ac:dyDescent="0.25">
      <c r="A160" s="46" t="s">
        <v>311</v>
      </c>
      <c r="B160" s="44" t="s">
        <v>104</v>
      </c>
      <c r="C160" s="44" t="s">
        <v>210</v>
      </c>
      <c r="D160" s="26" t="s">
        <v>117</v>
      </c>
      <c r="E160" s="100">
        <f t="shared" si="25"/>
        <v>400</v>
      </c>
      <c r="F160" s="102">
        <v>400</v>
      </c>
      <c r="G160" s="102"/>
      <c r="H160" s="102"/>
      <c r="I160" s="90">
        <f t="shared" si="26"/>
        <v>200</v>
      </c>
      <c r="J160" s="102">
        <v>200</v>
      </c>
      <c r="K160" s="102"/>
      <c r="L160" s="102"/>
      <c r="M160" s="100"/>
      <c r="N160" s="102"/>
      <c r="O160" s="102"/>
      <c r="P160" s="102"/>
      <c r="Q160" s="100"/>
      <c r="R160" s="102"/>
      <c r="S160" s="102"/>
      <c r="T160" s="102"/>
      <c r="U160" s="27"/>
      <c r="V160" s="37"/>
      <c r="W160" s="8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</row>
    <row r="161" spans="1:33" s="32" customFormat="1" ht="96.6" customHeight="1" x14ac:dyDescent="0.25">
      <c r="A161" s="46" t="s">
        <v>312</v>
      </c>
      <c r="B161" s="44" t="s">
        <v>133</v>
      </c>
      <c r="C161" s="44" t="s">
        <v>210</v>
      </c>
      <c r="D161" s="26" t="s">
        <v>116</v>
      </c>
      <c r="E161" s="100">
        <f t="shared" si="25"/>
        <v>5000</v>
      </c>
      <c r="F161" s="100">
        <v>5000</v>
      </c>
      <c r="G161" s="100"/>
      <c r="H161" s="100"/>
      <c r="I161" s="9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8"/>
      <c r="V161" s="110"/>
      <c r="W161" s="89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</row>
    <row r="162" spans="1:33" s="32" customFormat="1" ht="100.15" customHeight="1" x14ac:dyDescent="0.25">
      <c r="A162" s="46" t="s">
        <v>313</v>
      </c>
      <c r="B162" s="44" t="s">
        <v>211</v>
      </c>
      <c r="C162" s="44" t="s">
        <v>687</v>
      </c>
      <c r="D162" s="26" t="s">
        <v>119</v>
      </c>
      <c r="E162" s="100">
        <f t="shared" si="25"/>
        <v>1474.54</v>
      </c>
      <c r="F162" s="100">
        <v>1474.54</v>
      </c>
      <c r="G162" s="100"/>
      <c r="H162" s="100"/>
      <c r="I162" s="9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8"/>
      <c r="V162" s="110"/>
      <c r="W162" s="89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</row>
    <row r="163" spans="1:33" s="32" customFormat="1" ht="117.75" customHeight="1" x14ac:dyDescent="0.25">
      <c r="A163" s="46" t="s">
        <v>314</v>
      </c>
      <c r="B163" s="44" t="s">
        <v>105</v>
      </c>
      <c r="C163" s="44" t="s">
        <v>686</v>
      </c>
      <c r="D163" s="25" t="s">
        <v>115</v>
      </c>
      <c r="E163" s="100">
        <f t="shared" si="25"/>
        <v>7920</v>
      </c>
      <c r="F163" s="100">
        <v>7920</v>
      </c>
      <c r="G163" s="100"/>
      <c r="H163" s="100"/>
      <c r="I163" s="9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8"/>
      <c r="V163" s="110"/>
      <c r="W163" s="89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</row>
    <row r="164" spans="1:33" s="32" customFormat="1" ht="119.45" customHeight="1" x14ac:dyDescent="0.25">
      <c r="A164" s="46" t="s">
        <v>315</v>
      </c>
      <c r="B164" s="44" t="s">
        <v>156</v>
      </c>
      <c r="C164" s="44" t="s">
        <v>685</v>
      </c>
      <c r="D164" s="15" t="s">
        <v>79</v>
      </c>
      <c r="E164" s="100">
        <f t="shared" si="25"/>
        <v>11200</v>
      </c>
      <c r="F164" s="100">
        <v>11200</v>
      </c>
      <c r="G164" s="100"/>
      <c r="H164" s="100"/>
      <c r="I164" s="9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8"/>
      <c r="V164" s="110" t="s">
        <v>20</v>
      </c>
      <c r="W164" s="89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</row>
    <row r="165" spans="1:33" s="32" customFormat="1" ht="184.5" customHeight="1" x14ac:dyDescent="0.25">
      <c r="A165" s="46" t="s">
        <v>316</v>
      </c>
      <c r="B165" s="44" t="s">
        <v>425</v>
      </c>
      <c r="C165" s="44" t="s">
        <v>684</v>
      </c>
      <c r="D165" s="15"/>
      <c r="E165" s="100">
        <f t="shared" si="25"/>
        <v>1794.1</v>
      </c>
      <c r="F165" s="100"/>
      <c r="G165" s="100"/>
      <c r="H165" s="100">
        <v>1794.1</v>
      </c>
      <c r="I165" s="9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8"/>
      <c r="V165" s="110"/>
      <c r="W165" s="89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</row>
    <row r="166" spans="1:33" s="32" customFormat="1" ht="174" customHeight="1" x14ac:dyDescent="0.25">
      <c r="A166" s="46" t="s">
        <v>317</v>
      </c>
      <c r="B166" s="44" t="s">
        <v>426</v>
      </c>
      <c r="C166" s="44" t="s">
        <v>683</v>
      </c>
      <c r="D166" s="15"/>
      <c r="E166" s="100">
        <f t="shared" si="25"/>
        <v>1596.9</v>
      </c>
      <c r="F166" s="100"/>
      <c r="G166" s="100"/>
      <c r="H166" s="100">
        <v>1596.9</v>
      </c>
      <c r="I166" s="9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8"/>
      <c r="V166" s="110"/>
      <c r="W166" s="89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</row>
    <row r="167" spans="1:33" s="32" customFormat="1" ht="123.75" customHeight="1" x14ac:dyDescent="0.25">
      <c r="A167" s="46" t="s">
        <v>318</v>
      </c>
      <c r="B167" s="44" t="s">
        <v>427</v>
      </c>
      <c r="C167" s="44" t="s">
        <v>682</v>
      </c>
      <c r="D167" s="15"/>
      <c r="E167" s="100">
        <f t="shared" si="25"/>
        <v>1500</v>
      </c>
      <c r="F167" s="100"/>
      <c r="G167" s="100"/>
      <c r="H167" s="100">
        <v>1500</v>
      </c>
      <c r="I167" s="9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8"/>
      <c r="V167" s="110"/>
      <c r="W167" s="89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</row>
    <row r="168" spans="1:33" s="32" customFormat="1" ht="405.75" customHeight="1" x14ac:dyDescent="0.25">
      <c r="A168" s="46" t="s">
        <v>319</v>
      </c>
      <c r="B168" s="44" t="s">
        <v>428</v>
      </c>
      <c r="C168" s="44" t="s">
        <v>681</v>
      </c>
      <c r="D168" s="15"/>
      <c r="E168" s="100">
        <f t="shared" si="25"/>
        <v>1015</v>
      </c>
      <c r="F168" s="100"/>
      <c r="G168" s="100"/>
      <c r="H168" s="100">
        <v>1015</v>
      </c>
      <c r="I168" s="90">
        <f t="shared" si="26"/>
        <v>3000</v>
      </c>
      <c r="J168" s="100"/>
      <c r="K168" s="100"/>
      <c r="L168" s="100">
        <v>3000</v>
      </c>
      <c r="M168" s="100"/>
      <c r="N168" s="100"/>
      <c r="O168" s="100"/>
      <c r="P168" s="100"/>
      <c r="Q168" s="100"/>
      <c r="R168" s="100"/>
      <c r="S168" s="100"/>
      <c r="T168" s="100"/>
      <c r="U168" s="18"/>
      <c r="V168" s="110"/>
      <c r="W168" s="89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</row>
    <row r="169" spans="1:33" s="32" customFormat="1" ht="187.9" customHeight="1" x14ac:dyDescent="0.25">
      <c r="A169" s="46" t="s">
        <v>320</v>
      </c>
      <c r="B169" s="44" t="s">
        <v>445</v>
      </c>
      <c r="C169" s="44" t="s">
        <v>680</v>
      </c>
      <c r="D169" s="15"/>
      <c r="E169" s="100"/>
      <c r="F169" s="100"/>
      <c r="G169" s="100"/>
      <c r="H169" s="100"/>
      <c r="I169" s="105">
        <f t="shared" si="26"/>
        <v>574</v>
      </c>
      <c r="J169" s="100"/>
      <c r="K169" s="100"/>
      <c r="L169" s="100">
        <v>574</v>
      </c>
      <c r="M169" s="100"/>
      <c r="N169" s="100"/>
      <c r="O169" s="100"/>
      <c r="P169" s="100"/>
      <c r="Q169" s="100"/>
      <c r="R169" s="100"/>
      <c r="S169" s="100"/>
      <c r="T169" s="100"/>
      <c r="U169" s="18"/>
      <c r="V169" s="110"/>
      <c r="W169" s="89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</row>
    <row r="170" spans="1:33" s="32" customFormat="1" ht="71.45" customHeight="1" x14ac:dyDescent="0.25">
      <c r="A170" s="46" t="s">
        <v>321</v>
      </c>
      <c r="B170" s="44" t="s">
        <v>434</v>
      </c>
      <c r="C170" s="44" t="s">
        <v>679</v>
      </c>
      <c r="D170" s="15"/>
      <c r="E170" s="100">
        <f t="shared" si="25"/>
        <v>654.9</v>
      </c>
      <c r="F170" s="100">
        <v>654.9</v>
      </c>
      <c r="G170" s="100"/>
      <c r="H170" s="100"/>
      <c r="I170" s="9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8"/>
      <c r="V170" s="110"/>
      <c r="W170" s="89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</row>
    <row r="171" spans="1:33" s="32" customFormat="1" ht="67.900000000000006" customHeight="1" x14ac:dyDescent="0.25">
      <c r="A171" s="46" t="s">
        <v>322</v>
      </c>
      <c r="B171" s="44" t="s">
        <v>624</v>
      </c>
      <c r="C171" s="44" t="s">
        <v>678</v>
      </c>
      <c r="D171" s="15"/>
      <c r="E171" s="100">
        <f t="shared" si="25"/>
        <v>200.8</v>
      </c>
      <c r="F171" s="100">
        <v>200.8</v>
      </c>
      <c r="G171" s="100"/>
      <c r="H171" s="100"/>
      <c r="I171" s="9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8"/>
      <c r="V171" s="110"/>
      <c r="W171" s="89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</row>
    <row r="172" spans="1:33" s="32" customFormat="1" ht="330.75" customHeight="1" x14ac:dyDescent="0.25">
      <c r="A172" s="46" t="s">
        <v>323</v>
      </c>
      <c r="B172" s="44" t="s">
        <v>429</v>
      </c>
      <c r="C172" s="44" t="s">
        <v>625</v>
      </c>
      <c r="D172" s="15"/>
      <c r="E172" s="100">
        <f t="shared" si="25"/>
        <v>390</v>
      </c>
      <c r="F172" s="100"/>
      <c r="G172" s="100"/>
      <c r="H172" s="100">
        <v>390</v>
      </c>
      <c r="I172" s="90">
        <f t="shared" si="26"/>
        <v>2000</v>
      </c>
      <c r="J172" s="100"/>
      <c r="K172" s="100"/>
      <c r="L172" s="100">
        <v>2000</v>
      </c>
      <c r="M172" s="100"/>
      <c r="N172" s="100"/>
      <c r="O172" s="100"/>
      <c r="P172" s="100"/>
      <c r="Q172" s="100"/>
      <c r="R172" s="100"/>
      <c r="S172" s="100"/>
      <c r="T172" s="100"/>
      <c r="U172" s="18"/>
      <c r="V172" s="110"/>
      <c r="W172" s="89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</row>
    <row r="173" spans="1:33" s="32" customFormat="1" ht="212.25" customHeight="1" x14ac:dyDescent="0.25">
      <c r="A173" s="46" t="s">
        <v>324</v>
      </c>
      <c r="B173" s="44" t="s">
        <v>454</v>
      </c>
      <c r="C173" s="44" t="s">
        <v>677</v>
      </c>
      <c r="D173" s="15"/>
      <c r="E173" s="100">
        <f t="shared" si="25"/>
        <v>2704.4</v>
      </c>
      <c r="F173" s="100"/>
      <c r="G173" s="100"/>
      <c r="H173" s="100">
        <v>2704.4</v>
      </c>
      <c r="I173" s="105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8"/>
      <c r="V173" s="110"/>
      <c r="W173" s="89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</row>
    <row r="174" spans="1:33" s="32" customFormat="1" ht="140.25" customHeight="1" x14ac:dyDescent="0.25">
      <c r="A174" s="46" t="s">
        <v>325</v>
      </c>
      <c r="B174" s="44" t="s">
        <v>430</v>
      </c>
      <c r="C174" s="44" t="s">
        <v>676</v>
      </c>
      <c r="D174" s="15"/>
      <c r="E174" s="100">
        <f t="shared" si="25"/>
        <v>97060</v>
      </c>
      <c r="F174" s="100">
        <v>64060</v>
      </c>
      <c r="G174" s="100">
        <v>33000</v>
      </c>
      <c r="H174" s="100"/>
      <c r="I174" s="9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8"/>
      <c r="V174" s="110"/>
      <c r="W174" s="89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</row>
    <row r="175" spans="1:33" s="32" customFormat="1" ht="113.25" customHeight="1" x14ac:dyDescent="0.25">
      <c r="A175" s="46" t="s">
        <v>326</v>
      </c>
      <c r="B175" s="44" t="s">
        <v>431</v>
      </c>
      <c r="C175" s="44" t="s">
        <v>675</v>
      </c>
      <c r="D175" s="15"/>
      <c r="E175" s="100">
        <f t="shared" si="25"/>
        <v>62360.6</v>
      </c>
      <c r="F175" s="100">
        <v>62360.6</v>
      </c>
      <c r="G175" s="100"/>
      <c r="H175" s="100"/>
      <c r="I175" s="9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8"/>
      <c r="V175" s="110"/>
      <c r="W175" s="89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</row>
    <row r="176" spans="1:33" s="32" customFormat="1" ht="197.25" customHeight="1" x14ac:dyDescent="0.25">
      <c r="A176" s="46" t="s">
        <v>327</v>
      </c>
      <c r="B176" s="44" t="s">
        <v>626</v>
      </c>
      <c r="C176" s="44" t="s">
        <v>674</v>
      </c>
      <c r="D176" s="15"/>
      <c r="E176" s="100">
        <f t="shared" si="25"/>
        <v>2871</v>
      </c>
      <c r="F176" s="100"/>
      <c r="G176" s="100"/>
      <c r="H176" s="100">
        <v>2871</v>
      </c>
      <c r="I176" s="9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8"/>
      <c r="V176" s="110"/>
      <c r="W176" s="89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</row>
    <row r="177" spans="1:33" s="32" customFormat="1" ht="194.25" customHeight="1" x14ac:dyDescent="0.25">
      <c r="A177" s="46" t="s">
        <v>328</v>
      </c>
      <c r="B177" s="44" t="s">
        <v>446</v>
      </c>
      <c r="C177" s="44" t="s">
        <v>673</v>
      </c>
      <c r="D177" s="15"/>
      <c r="E177" s="100"/>
      <c r="F177" s="100"/>
      <c r="G177" s="100"/>
      <c r="H177" s="100"/>
      <c r="I177" s="105">
        <f t="shared" si="26"/>
        <v>3052</v>
      </c>
      <c r="J177" s="100"/>
      <c r="K177" s="100"/>
      <c r="L177" s="100">
        <v>3052</v>
      </c>
      <c r="M177" s="100"/>
      <c r="N177" s="100"/>
      <c r="O177" s="100"/>
      <c r="P177" s="100"/>
      <c r="Q177" s="100"/>
      <c r="R177" s="100"/>
      <c r="S177" s="100"/>
      <c r="T177" s="100"/>
      <c r="U177" s="18"/>
      <c r="V177" s="110"/>
      <c r="W177" s="89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</row>
    <row r="178" spans="1:33" s="32" customFormat="1" ht="195" customHeight="1" x14ac:dyDescent="0.25">
      <c r="A178" s="46" t="s">
        <v>329</v>
      </c>
      <c r="B178" s="44" t="s">
        <v>432</v>
      </c>
      <c r="C178" s="44" t="s">
        <v>672</v>
      </c>
      <c r="D178" s="15"/>
      <c r="E178" s="100"/>
      <c r="F178" s="100"/>
      <c r="G178" s="100"/>
      <c r="H178" s="100"/>
      <c r="I178" s="90">
        <f t="shared" si="26"/>
        <v>800</v>
      </c>
      <c r="J178" s="100"/>
      <c r="K178" s="100"/>
      <c r="L178" s="100">
        <v>800</v>
      </c>
      <c r="M178" s="100"/>
      <c r="N178" s="100"/>
      <c r="O178" s="100"/>
      <c r="P178" s="100"/>
      <c r="Q178" s="100"/>
      <c r="R178" s="100"/>
      <c r="S178" s="100"/>
      <c r="T178" s="100"/>
      <c r="U178" s="18"/>
      <c r="V178" s="110"/>
      <c r="W178" s="89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</row>
    <row r="179" spans="1:33" s="32" customFormat="1" ht="196.5" customHeight="1" x14ac:dyDescent="0.25">
      <c r="A179" s="46" t="s">
        <v>330</v>
      </c>
      <c r="B179" s="55" t="s">
        <v>627</v>
      </c>
      <c r="C179" s="44" t="s">
        <v>671</v>
      </c>
      <c r="D179" s="15"/>
      <c r="E179" s="100"/>
      <c r="F179" s="100"/>
      <c r="G179" s="100"/>
      <c r="H179" s="100"/>
      <c r="I179" s="105">
        <f t="shared" si="26"/>
        <v>400</v>
      </c>
      <c r="J179" s="100"/>
      <c r="K179" s="100"/>
      <c r="L179" s="100">
        <v>400</v>
      </c>
      <c r="M179" s="100"/>
      <c r="N179" s="100"/>
      <c r="O179" s="100"/>
      <c r="P179" s="100"/>
      <c r="Q179" s="100"/>
      <c r="R179" s="100"/>
      <c r="S179" s="100"/>
      <c r="T179" s="100"/>
      <c r="U179" s="18"/>
      <c r="V179" s="110"/>
      <c r="W179" s="89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</row>
    <row r="180" spans="1:33" s="32" customFormat="1" ht="144" customHeight="1" x14ac:dyDescent="0.25">
      <c r="A180" s="46" t="s">
        <v>331</v>
      </c>
      <c r="B180" s="44" t="s">
        <v>103</v>
      </c>
      <c r="C180" s="44" t="s">
        <v>670</v>
      </c>
      <c r="D180" s="15" t="s">
        <v>120</v>
      </c>
      <c r="E180" s="100">
        <f t="shared" si="25"/>
        <v>72551.717000000004</v>
      </c>
      <c r="F180" s="99">
        <v>35680.951999999997</v>
      </c>
      <c r="G180" s="99">
        <v>5333.7650000000003</v>
      </c>
      <c r="H180" s="98">
        <v>31537</v>
      </c>
      <c r="I180" s="90">
        <f t="shared" si="26"/>
        <v>72551.717000000004</v>
      </c>
      <c r="J180" s="98">
        <v>35680.951999999997</v>
      </c>
      <c r="K180" s="98">
        <v>5333.7650000000003</v>
      </c>
      <c r="L180" s="98">
        <v>31537</v>
      </c>
      <c r="M180" s="100"/>
      <c r="N180" s="98"/>
      <c r="O180" s="98"/>
      <c r="P180" s="98"/>
      <c r="Q180" s="100"/>
      <c r="R180" s="98"/>
      <c r="S180" s="98"/>
      <c r="T180" s="98"/>
      <c r="U180" s="18"/>
      <c r="V180" s="18"/>
      <c r="W180" s="89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</row>
    <row r="181" spans="1:33" s="32" customFormat="1" ht="83.25" customHeight="1" x14ac:dyDescent="0.25">
      <c r="A181" s="46" t="s">
        <v>332</v>
      </c>
      <c r="B181" s="44" t="s">
        <v>385</v>
      </c>
      <c r="C181" s="44" t="s">
        <v>669</v>
      </c>
      <c r="D181" s="15"/>
      <c r="E181" s="100"/>
      <c r="F181" s="107"/>
      <c r="G181" s="99"/>
      <c r="H181" s="98"/>
      <c r="I181" s="90">
        <f t="shared" si="26"/>
        <v>9130</v>
      </c>
      <c r="J181" s="100">
        <v>9000</v>
      </c>
      <c r="K181" s="100"/>
      <c r="L181" s="100">
        <v>130</v>
      </c>
      <c r="M181" s="100"/>
      <c r="N181" s="98"/>
      <c r="O181" s="98"/>
      <c r="P181" s="98"/>
      <c r="Q181" s="100"/>
      <c r="R181" s="98"/>
      <c r="S181" s="98"/>
      <c r="T181" s="98"/>
      <c r="U181" s="18"/>
      <c r="V181" s="18"/>
      <c r="W181" s="89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</row>
    <row r="182" spans="1:33" s="32" customFormat="1" ht="194.45" customHeight="1" x14ac:dyDescent="0.25">
      <c r="A182" s="46" t="s">
        <v>333</v>
      </c>
      <c r="B182" s="44" t="s">
        <v>435</v>
      </c>
      <c r="C182" s="44" t="s">
        <v>668</v>
      </c>
      <c r="D182" s="15"/>
      <c r="E182" s="100"/>
      <c r="F182" s="107"/>
      <c r="G182" s="99"/>
      <c r="H182" s="98"/>
      <c r="I182" s="90">
        <f t="shared" si="26"/>
        <v>2928</v>
      </c>
      <c r="J182" s="100"/>
      <c r="K182" s="100"/>
      <c r="L182" s="100">
        <v>2928</v>
      </c>
      <c r="M182" s="100"/>
      <c r="N182" s="98"/>
      <c r="O182" s="98"/>
      <c r="P182" s="98"/>
      <c r="Q182" s="100"/>
      <c r="R182" s="98"/>
      <c r="S182" s="98"/>
      <c r="T182" s="98"/>
      <c r="U182" s="18"/>
      <c r="V182" s="18"/>
      <c r="W182" s="89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</row>
    <row r="183" spans="1:33" s="32" customFormat="1" ht="69.599999999999994" customHeight="1" x14ac:dyDescent="0.25">
      <c r="A183" s="46" t="s">
        <v>334</v>
      </c>
      <c r="B183" s="44" t="s">
        <v>386</v>
      </c>
      <c r="C183" s="44" t="s">
        <v>667</v>
      </c>
      <c r="D183" s="15"/>
      <c r="E183" s="100"/>
      <c r="F183" s="107"/>
      <c r="G183" s="99"/>
      <c r="H183" s="98"/>
      <c r="I183" s="90">
        <f t="shared" si="26"/>
        <v>6952</v>
      </c>
      <c r="J183" s="100">
        <v>3360</v>
      </c>
      <c r="K183" s="100"/>
      <c r="L183" s="100">
        <v>3592</v>
      </c>
      <c r="M183" s="100"/>
      <c r="N183" s="98"/>
      <c r="O183" s="98"/>
      <c r="P183" s="98"/>
      <c r="Q183" s="100"/>
      <c r="R183" s="98"/>
      <c r="S183" s="98"/>
      <c r="T183" s="98"/>
      <c r="U183" s="18"/>
      <c r="V183" s="18"/>
      <c r="W183" s="89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</row>
    <row r="184" spans="1:33" s="32" customFormat="1" ht="88.15" customHeight="1" x14ac:dyDescent="0.25">
      <c r="A184" s="46" t="s">
        <v>335</v>
      </c>
      <c r="B184" s="44" t="s">
        <v>628</v>
      </c>
      <c r="C184" s="44" t="s">
        <v>646</v>
      </c>
      <c r="D184" s="15"/>
      <c r="E184" s="100"/>
      <c r="F184" s="107"/>
      <c r="G184" s="99"/>
      <c r="H184" s="98"/>
      <c r="I184" s="90">
        <f t="shared" si="26"/>
        <v>11119.92</v>
      </c>
      <c r="J184" s="100">
        <v>8351.92</v>
      </c>
      <c r="K184" s="100"/>
      <c r="L184" s="100">
        <v>2768</v>
      </c>
      <c r="M184" s="100"/>
      <c r="N184" s="98"/>
      <c r="O184" s="98"/>
      <c r="P184" s="98"/>
      <c r="Q184" s="100"/>
      <c r="R184" s="98"/>
      <c r="S184" s="98"/>
      <c r="T184" s="98"/>
      <c r="U184" s="18"/>
      <c r="V184" s="18"/>
      <c r="W184" s="89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</row>
    <row r="185" spans="1:33" s="32" customFormat="1" ht="198" customHeight="1" x14ac:dyDescent="0.25">
      <c r="A185" s="46" t="s">
        <v>336</v>
      </c>
      <c r="B185" s="44" t="s">
        <v>436</v>
      </c>
      <c r="C185" s="44" t="s">
        <v>666</v>
      </c>
      <c r="D185" s="15"/>
      <c r="E185" s="100"/>
      <c r="F185" s="107"/>
      <c r="G185" s="99"/>
      <c r="H185" s="98"/>
      <c r="I185" s="90">
        <f>J185+K185+L185</f>
        <v>1500</v>
      </c>
      <c r="J185" s="100"/>
      <c r="K185" s="100"/>
      <c r="L185" s="100">
        <v>1500</v>
      </c>
      <c r="M185" s="100"/>
      <c r="N185" s="98"/>
      <c r="O185" s="98"/>
      <c r="P185" s="98"/>
      <c r="Q185" s="100"/>
      <c r="R185" s="98"/>
      <c r="S185" s="98"/>
      <c r="T185" s="98"/>
      <c r="U185" s="18"/>
      <c r="V185" s="18"/>
      <c r="W185" s="89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</row>
    <row r="186" spans="1:33" s="32" customFormat="1" ht="96.6" customHeight="1" x14ac:dyDescent="0.25">
      <c r="A186" s="46" t="s">
        <v>337</v>
      </c>
      <c r="B186" s="44" t="s">
        <v>448</v>
      </c>
      <c r="C186" s="44" t="s">
        <v>646</v>
      </c>
      <c r="D186" s="15"/>
      <c r="E186" s="100"/>
      <c r="F186" s="107"/>
      <c r="G186" s="99"/>
      <c r="H186" s="98"/>
      <c r="I186" s="90">
        <f t="shared" si="26"/>
        <v>2367.59</v>
      </c>
      <c r="J186" s="100">
        <v>2367.59</v>
      </c>
      <c r="K186" s="100"/>
      <c r="L186" s="100"/>
      <c r="M186" s="100"/>
      <c r="N186" s="98"/>
      <c r="O186" s="98"/>
      <c r="P186" s="98"/>
      <c r="Q186" s="100"/>
      <c r="R186" s="98"/>
      <c r="S186" s="98"/>
      <c r="T186" s="98"/>
      <c r="U186" s="18"/>
      <c r="V186" s="18"/>
      <c r="W186" s="89"/>
      <c r="X186" s="35"/>
      <c r="Y186" s="35"/>
      <c r="AA186" s="35"/>
      <c r="AB186" s="35"/>
      <c r="AC186" s="35"/>
      <c r="AD186" s="35"/>
      <c r="AE186" s="35"/>
      <c r="AF186" s="35"/>
      <c r="AG186" s="35"/>
    </row>
    <row r="187" spans="1:33" s="32" customFormat="1" ht="199.5" customHeight="1" x14ac:dyDescent="0.25">
      <c r="A187" s="46" t="s">
        <v>338</v>
      </c>
      <c r="B187" s="44" t="s">
        <v>447</v>
      </c>
      <c r="C187" s="44" t="s">
        <v>665</v>
      </c>
      <c r="D187" s="15"/>
      <c r="E187" s="100"/>
      <c r="F187" s="107"/>
      <c r="G187" s="99"/>
      <c r="H187" s="98"/>
      <c r="I187" s="90">
        <f t="shared" si="26"/>
        <v>359</v>
      </c>
      <c r="J187" s="100"/>
      <c r="K187" s="100"/>
      <c r="L187" s="100">
        <v>359</v>
      </c>
      <c r="M187" s="100"/>
      <c r="N187" s="98"/>
      <c r="O187" s="98"/>
      <c r="P187" s="98"/>
      <c r="Q187" s="100"/>
      <c r="R187" s="98"/>
      <c r="S187" s="98"/>
      <c r="T187" s="98"/>
      <c r="U187" s="18"/>
      <c r="V187" s="18"/>
      <c r="W187" s="89"/>
      <c r="X187" s="35"/>
      <c r="Y187" s="35"/>
      <c r="AA187" s="35"/>
      <c r="AB187" s="35"/>
      <c r="AC187" s="35"/>
      <c r="AD187" s="35"/>
      <c r="AE187" s="35"/>
      <c r="AF187" s="35"/>
      <c r="AG187" s="35"/>
    </row>
    <row r="188" spans="1:33" s="32" customFormat="1" ht="192.75" customHeight="1" x14ac:dyDescent="0.25">
      <c r="A188" s="46" t="s">
        <v>489</v>
      </c>
      <c r="B188" s="44" t="s">
        <v>438</v>
      </c>
      <c r="C188" s="44" t="s">
        <v>664</v>
      </c>
      <c r="D188" s="15"/>
      <c r="E188" s="100"/>
      <c r="F188" s="107"/>
      <c r="G188" s="99"/>
      <c r="H188" s="98"/>
      <c r="I188" s="90">
        <f t="shared" si="26"/>
        <v>1500</v>
      </c>
      <c r="J188" s="100"/>
      <c r="K188" s="100"/>
      <c r="L188" s="100">
        <v>1500</v>
      </c>
      <c r="M188" s="100"/>
      <c r="N188" s="98"/>
      <c r="O188" s="98"/>
      <c r="P188" s="98"/>
      <c r="Q188" s="100"/>
      <c r="R188" s="98"/>
      <c r="S188" s="98"/>
      <c r="T188" s="98"/>
      <c r="U188" s="18"/>
      <c r="V188" s="18"/>
      <c r="W188" s="89"/>
      <c r="X188" s="35"/>
      <c r="Y188" s="35"/>
      <c r="AA188" s="35"/>
      <c r="AB188" s="35"/>
      <c r="AC188" s="35"/>
      <c r="AD188" s="35"/>
      <c r="AE188" s="35"/>
      <c r="AF188" s="35"/>
      <c r="AG188" s="35"/>
    </row>
    <row r="189" spans="1:33" s="32" customFormat="1" ht="194.25" customHeight="1" x14ac:dyDescent="0.25">
      <c r="A189" s="46" t="s">
        <v>490</v>
      </c>
      <c r="B189" s="44" t="s">
        <v>437</v>
      </c>
      <c r="C189" s="44" t="s">
        <v>663</v>
      </c>
      <c r="D189" s="15"/>
      <c r="E189" s="100"/>
      <c r="F189" s="107"/>
      <c r="G189" s="99"/>
      <c r="H189" s="98"/>
      <c r="I189" s="90">
        <f t="shared" si="26"/>
        <v>1500</v>
      </c>
      <c r="J189" s="100"/>
      <c r="K189" s="100"/>
      <c r="L189" s="100">
        <v>1500</v>
      </c>
      <c r="M189" s="100"/>
      <c r="N189" s="98"/>
      <c r="O189" s="98"/>
      <c r="P189" s="98"/>
      <c r="Q189" s="100"/>
      <c r="R189" s="98"/>
      <c r="S189" s="98"/>
      <c r="T189" s="98"/>
      <c r="U189" s="18"/>
      <c r="V189" s="18"/>
      <c r="W189" s="89"/>
      <c r="X189" s="35"/>
      <c r="Y189" s="35"/>
      <c r="AA189" s="35"/>
      <c r="AB189" s="35"/>
      <c r="AC189" s="35"/>
      <c r="AD189" s="35"/>
      <c r="AE189" s="35"/>
      <c r="AF189" s="35"/>
      <c r="AG189" s="35"/>
    </row>
    <row r="190" spans="1:33" s="32" customFormat="1" ht="195" customHeight="1" x14ac:dyDescent="0.25">
      <c r="A190" s="46" t="s">
        <v>491</v>
      </c>
      <c r="B190" s="44" t="s">
        <v>439</v>
      </c>
      <c r="C190" s="44" t="s">
        <v>662</v>
      </c>
      <c r="D190" s="15"/>
      <c r="E190" s="100"/>
      <c r="F190" s="107"/>
      <c r="G190" s="99"/>
      <c r="H190" s="98"/>
      <c r="I190" s="90">
        <f t="shared" si="26"/>
        <v>1000</v>
      </c>
      <c r="J190" s="100"/>
      <c r="K190" s="100"/>
      <c r="L190" s="100">
        <v>1000</v>
      </c>
      <c r="M190" s="100"/>
      <c r="N190" s="98"/>
      <c r="O190" s="98"/>
      <c r="P190" s="98"/>
      <c r="Q190" s="100"/>
      <c r="R190" s="98"/>
      <c r="S190" s="98"/>
      <c r="T190" s="98"/>
      <c r="U190" s="18"/>
      <c r="V190" s="18"/>
      <c r="W190" s="89"/>
      <c r="X190" s="35"/>
      <c r="Y190" s="35"/>
      <c r="AA190" s="35"/>
      <c r="AB190" s="35"/>
      <c r="AC190" s="35"/>
      <c r="AD190" s="35"/>
      <c r="AE190" s="35"/>
      <c r="AF190" s="35"/>
      <c r="AG190" s="35"/>
    </row>
    <row r="191" spans="1:33" s="32" customFormat="1" ht="67.150000000000006" customHeight="1" x14ac:dyDescent="0.25">
      <c r="A191" s="46" t="s">
        <v>492</v>
      </c>
      <c r="B191" s="44" t="s">
        <v>629</v>
      </c>
      <c r="C191" s="44" t="s">
        <v>646</v>
      </c>
      <c r="D191" s="15"/>
      <c r="E191" s="100"/>
      <c r="F191" s="107"/>
      <c r="G191" s="99"/>
      <c r="H191" s="98"/>
      <c r="I191" s="90">
        <f t="shared" si="26"/>
        <v>200</v>
      </c>
      <c r="J191" s="100">
        <v>200</v>
      </c>
      <c r="K191" s="100"/>
      <c r="L191" s="100"/>
      <c r="M191" s="100"/>
      <c r="N191" s="98"/>
      <c r="O191" s="98"/>
      <c r="P191" s="98"/>
      <c r="Q191" s="100"/>
      <c r="R191" s="98"/>
      <c r="S191" s="98"/>
      <c r="T191" s="98"/>
      <c r="U191" s="18"/>
      <c r="V191" s="18"/>
      <c r="W191" s="89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</row>
    <row r="192" spans="1:33" s="32" customFormat="1" ht="69.599999999999994" customHeight="1" x14ac:dyDescent="0.25">
      <c r="A192" s="46" t="s">
        <v>493</v>
      </c>
      <c r="B192" s="44" t="s">
        <v>387</v>
      </c>
      <c r="C192" s="44" t="s">
        <v>453</v>
      </c>
      <c r="D192" s="15"/>
      <c r="E192" s="100"/>
      <c r="F192" s="107"/>
      <c r="G192" s="99"/>
      <c r="H192" s="98"/>
      <c r="I192" s="90">
        <f t="shared" si="26"/>
        <v>1080</v>
      </c>
      <c r="J192" s="100">
        <v>1080</v>
      </c>
      <c r="K192" s="100"/>
      <c r="L192" s="100"/>
      <c r="M192" s="100"/>
      <c r="N192" s="98"/>
      <c r="O192" s="98"/>
      <c r="P192" s="98"/>
      <c r="Q192" s="100"/>
      <c r="R192" s="98"/>
      <c r="S192" s="98"/>
      <c r="T192" s="98"/>
      <c r="U192" s="18"/>
      <c r="V192" s="18"/>
      <c r="W192" s="89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</row>
    <row r="193" spans="1:33" s="32" customFormat="1" ht="182.25" customHeight="1" x14ac:dyDescent="0.25">
      <c r="A193" s="46" t="s">
        <v>494</v>
      </c>
      <c r="B193" s="83" t="s">
        <v>403</v>
      </c>
      <c r="C193" s="83" t="s">
        <v>396</v>
      </c>
      <c r="D193" s="15"/>
      <c r="E193" s="100"/>
      <c r="F193" s="97"/>
      <c r="G193" s="98"/>
      <c r="H193" s="98"/>
      <c r="I193" s="90"/>
      <c r="J193" s="98"/>
      <c r="K193" s="98"/>
      <c r="L193" s="98"/>
      <c r="M193" s="100">
        <f t="shared" si="27"/>
        <v>3000</v>
      </c>
      <c r="N193" s="98">
        <v>3000</v>
      </c>
      <c r="O193" s="98"/>
      <c r="P193" s="98"/>
      <c r="Q193" s="100"/>
      <c r="R193" s="98"/>
      <c r="S193" s="98"/>
      <c r="T193" s="98"/>
      <c r="U193" s="110"/>
      <c r="V193" s="18"/>
      <c r="W193" s="89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</row>
    <row r="194" spans="1:33" s="32" customFormat="1" ht="181.5" customHeight="1" x14ac:dyDescent="0.25">
      <c r="A194" s="46" t="s">
        <v>495</v>
      </c>
      <c r="B194" s="83" t="s">
        <v>404</v>
      </c>
      <c r="C194" s="83" t="s">
        <v>396</v>
      </c>
      <c r="D194" s="84"/>
      <c r="E194" s="100"/>
      <c r="F194" s="90"/>
      <c r="G194" s="90"/>
      <c r="H194" s="90"/>
      <c r="I194" s="90">
        <f t="shared" si="26"/>
        <v>92592.6</v>
      </c>
      <c r="J194" s="90">
        <v>50740.7</v>
      </c>
      <c r="K194" s="90">
        <v>41851.9</v>
      </c>
      <c r="L194" s="90"/>
      <c r="M194" s="100"/>
      <c r="N194" s="90"/>
      <c r="O194" s="90"/>
      <c r="P194" s="90"/>
      <c r="Q194" s="100"/>
      <c r="R194" s="90"/>
      <c r="S194" s="90"/>
      <c r="T194" s="90"/>
      <c r="U194" s="110"/>
      <c r="V194" s="18"/>
      <c r="W194" s="89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</row>
    <row r="195" spans="1:33" s="32" customFormat="1" ht="178.5" customHeight="1" x14ac:dyDescent="0.25">
      <c r="A195" s="46" t="s">
        <v>496</v>
      </c>
      <c r="B195" s="83" t="s">
        <v>433</v>
      </c>
      <c r="C195" s="83" t="s">
        <v>396</v>
      </c>
      <c r="D195" s="84"/>
      <c r="E195" s="100"/>
      <c r="F195" s="90"/>
      <c r="G195" s="90"/>
      <c r="H195" s="90"/>
      <c r="I195" s="90">
        <f>J195+K195+L195</f>
        <v>29922.2</v>
      </c>
      <c r="J195" s="90">
        <v>16457.2</v>
      </c>
      <c r="K195" s="90">
        <v>13465</v>
      </c>
      <c r="L195" s="90"/>
      <c r="M195" s="100"/>
      <c r="N195" s="90"/>
      <c r="O195" s="90"/>
      <c r="P195" s="90"/>
      <c r="Q195" s="100"/>
      <c r="R195" s="90"/>
      <c r="S195" s="90"/>
      <c r="T195" s="90"/>
      <c r="U195" s="110"/>
      <c r="V195" s="18"/>
      <c r="W195" s="89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</row>
    <row r="196" spans="1:33" ht="30" customHeight="1" x14ac:dyDescent="0.25">
      <c r="A196" s="146" t="s">
        <v>28</v>
      </c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38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</row>
    <row r="197" spans="1:33" s="32" customFormat="1" ht="86.25" customHeight="1" x14ac:dyDescent="0.25">
      <c r="A197" s="46" t="s">
        <v>497</v>
      </c>
      <c r="B197" s="44" t="s">
        <v>157</v>
      </c>
      <c r="C197" s="44" t="s">
        <v>212</v>
      </c>
      <c r="D197" s="15" t="s">
        <v>88</v>
      </c>
      <c r="E197" s="98">
        <f t="shared" ref="E197:E238" si="28">SUM(F197:H197)</f>
        <v>4000</v>
      </c>
      <c r="F197" s="98">
        <v>4000</v>
      </c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22"/>
      <c r="V197" s="110" t="s">
        <v>20</v>
      </c>
      <c r="W197" s="89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</row>
    <row r="198" spans="1:33" s="32" customFormat="1" ht="86.25" customHeight="1" x14ac:dyDescent="0.25">
      <c r="A198" s="46" t="s">
        <v>498</v>
      </c>
      <c r="B198" s="44" t="s">
        <v>129</v>
      </c>
      <c r="C198" s="44" t="s">
        <v>212</v>
      </c>
      <c r="D198" s="15" t="s">
        <v>88</v>
      </c>
      <c r="E198" s="98">
        <f t="shared" si="28"/>
        <v>3000</v>
      </c>
      <c r="F198" s="98">
        <v>3000</v>
      </c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22"/>
      <c r="V198" s="110"/>
      <c r="W198" s="89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</row>
    <row r="199" spans="1:33" s="32" customFormat="1" ht="86.25" customHeight="1" x14ac:dyDescent="0.25">
      <c r="A199" s="46" t="s">
        <v>499</v>
      </c>
      <c r="B199" s="44" t="s">
        <v>130</v>
      </c>
      <c r="C199" s="44" t="s">
        <v>212</v>
      </c>
      <c r="D199" s="15" t="s">
        <v>88</v>
      </c>
      <c r="E199" s="98">
        <f t="shared" si="28"/>
        <v>3000</v>
      </c>
      <c r="F199" s="98">
        <v>3000</v>
      </c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22"/>
      <c r="V199" s="110"/>
      <c r="W199" s="89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</row>
    <row r="200" spans="1:33" s="32" customFormat="1" ht="118.15" customHeight="1" x14ac:dyDescent="0.25">
      <c r="A200" s="46" t="s">
        <v>500</v>
      </c>
      <c r="B200" s="44" t="s">
        <v>158</v>
      </c>
      <c r="C200" s="44" t="s">
        <v>661</v>
      </c>
      <c r="D200" s="15" t="s">
        <v>79</v>
      </c>
      <c r="E200" s="98">
        <f>SUM(F200:H200)</f>
        <v>12047.7</v>
      </c>
      <c r="F200" s="98">
        <v>11200</v>
      </c>
      <c r="G200" s="98"/>
      <c r="H200" s="98">
        <v>847.7</v>
      </c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22"/>
      <c r="V200" s="110" t="s">
        <v>20</v>
      </c>
      <c r="W200" s="89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</row>
    <row r="201" spans="1:33" s="32" customFormat="1" ht="99" customHeight="1" x14ac:dyDescent="0.25">
      <c r="A201" s="46" t="s">
        <v>501</v>
      </c>
      <c r="B201" s="87" t="s">
        <v>468</v>
      </c>
      <c r="C201" s="87" t="s">
        <v>469</v>
      </c>
      <c r="D201" s="15"/>
      <c r="E201" s="98"/>
      <c r="F201" s="98"/>
      <c r="G201" s="98"/>
      <c r="H201" s="98"/>
      <c r="I201" s="98">
        <f t="shared" ref="I201:I237" si="29">J201+K201+L201</f>
        <v>10500</v>
      </c>
      <c r="J201" s="98">
        <v>10500</v>
      </c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22"/>
      <c r="V201" s="110"/>
      <c r="W201" s="89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</row>
    <row r="202" spans="1:33" s="32" customFormat="1" ht="117" customHeight="1" x14ac:dyDescent="0.25">
      <c r="A202" s="46" t="s">
        <v>502</v>
      </c>
      <c r="B202" s="88" t="s">
        <v>470</v>
      </c>
      <c r="C202" s="88" t="s">
        <v>465</v>
      </c>
      <c r="D202" s="15"/>
      <c r="E202" s="98"/>
      <c r="F202" s="98"/>
      <c r="G202" s="98"/>
      <c r="H202" s="98"/>
      <c r="I202" s="98"/>
      <c r="J202" s="98"/>
      <c r="K202" s="98"/>
      <c r="L202" s="98"/>
      <c r="M202" s="98">
        <f t="shared" ref="M202:M238" si="30">N202+O202+P202</f>
        <v>10500</v>
      </c>
      <c r="N202" s="98">
        <v>10500</v>
      </c>
      <c r="O202" s="98"/>
      <c r="P202" s="98"/>
      <c r="Q202" s="98"/>
      <c r="R202" s="98"/>
      <c r="S202" s="98"/>
      <c r="T202" s="98"/>
      <c r="U202" s="22"/>
      <c r="V202" s="110"/>
      <c r="W202" s="89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</row>
    <row r="203" spans="1:33" s="32" customFormat="1" ht="108" customHeight="1" x14ac:dyDescent="0.25">
      <c r="A203" s="46" t="s">
        <v>503</v>
      </c>
      <c r="B203" s="87" t="s">
        <v>471</v>
      </c>
      <c r="C203" s="87" t="s">
        <v>465</v>
      </c>
      <c r="D203" s="15"/>
      <c r="E203" s="98"/>
      <c r="F203" s="98"/>
      <c r="G203" s="98"/>
      <c r="H203" s="98"/>
      <c r="I203" s="98"/>
      <c r="J203" s="98"/>
      <c r="K203" s="98"/>
      <c r="L203" s="98"/>
      <c r="M203" s="98">
        <f t="shared" si="30"/>
        <v>10500</v>
      </c>
      <c r="N203" s="98">
        <v>10500</v>
      </c>
      <c r="O203" s="98"/>
      <c r="P203" s="98"/>
      <c r="Q203" s="98"/>
      <c r="R203" s="98"/>
      <c r="S203" s="98"/>
      <c r="T203" s="98"/>
      <c r="U203" s="22"/>
      <c r="V203" s="110"/>
      <c r="W203" s="89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</row>
    <row r="204" spans="1:33" s="32" customFormat="1" ht="84" customHeight="1" x14ac:dyDescent="0.25">
      <c r="A204" s="46" t="s">
        <v>504</v>
      </c>
      <c r="B204" s="44" t="s">
        <v>75</v>
      </c>
      <c r="C204" s="44" t="s">
        <v>213</v>
      </c>
      <c r="D204" s="15" t="s">
        <v>100</v>
      </c>
      <c r="E204" s="98">
        <f t="shared" si="28"/>
        <v>140000</v>
      </c>
      <c r="F204" s="98">
        <v>140000</v>
      </c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22"/>
      <c r="V204" s="110" t="s">
        <v>20</v>
      </c>
      <c r="W204" s="89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</row>
    <row r="205" spans="1:33" s="32" customFormat="1" ht="69.599999999999994" customHeight="1" x14ac:dyDescent="0.25">
      <c r="A205" s="46" t="s">
        <v>505</v>
      </c>
      <c r="B205" s="44" t="s">
        <v>383</v>
      </c>
      <c r="C205" s="44" t="s">
        <v>382</v>
      </c>
      <c r="D205" s="15"/>
      <c r="E205" s="98"/>
      <c r="F205" s="98"/>
      <c r="G205" s="98"/>
      <c r="H205" s="98"/>
      <c r="I205" s="98">
        <f t="shared" si="29"/>
        <v>130829.07</v>
      </c>
      <c r="J205" s="98">
        <v>4310.82</v>
      </c>
      <c r="K205" s="98">
        <v>126518.25</v>
      </c>
      <c r="L205" s="98"/>
      <c r="M205" s="98"/>
      <c r="N205" s="98"/>
      <c r="O205" s="98"/>
      <c r="P205" s="98"/>
      <c r="Q205" s="98"/>
      <c r="R205" s="98"/>
      <c r="S205" s="98"/>
      <c r="T205" s="98"/>
      <c r="U205" s="22"/>
      <c r="V205" s="110"/>
      <c r="W205" s="89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</row>
    <row r="206" spans="1:33" s="32" customFormat="1" ht="134.44999999999999" customHeight="1" x14ac:dyDescent="0.25">
      <c r="A206" s="46" t="s">
        <v>506</v>
      </c>
      <c r="B206" s="44" t="s">
        <v>215</v>
      </c>
      <c r="C206" s="44" t="s">
        <v>214</v>
      </c>
      <c r="D206" s="15" t="s">
        <v>99</v>
      </c>
      <c r="E206" s="98">
        <f t="shared" si="28"/>
        <v>2192.21</v>
      </c>
      <c r="F206" s="98">
        <v>2192.21</v>
      </c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22"/>
      <c r="V206" s="110"/>
      <c r="W206" s="89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</row>
    <row r="207" spans="1:33" s="32" customFormat="1" ht="132.75" customHeight="1" x14ac:dyDescent="0.25">
      <c r="A207" s="46" t="s">
        <v>507</v>
      </c>
      <c r="B207" s="44" t="s">
        <v>216</v>
      </c>
      <c r="C207" s="44" t="s">
        <v>217</v>
      </c>
      <c r="D207" s="15" t="s">
        <v>99</v>
      </c>
      <c r="E207" s="98">
        <f t="shared" si="28"/>
        <v>2192.21</v>
      </c>
      <c r="F207" s="98">
        <v>2192.21</v>
      </c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22"/>
      <c r="V207" s="110"/>
      <c r="W207" s="89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</row>
    <row r="208" spans="1:33" s="32" customFormat="1" ht="89.45" customHeight="1" x14ac:dyDescent="0.25">
      <c r="A208" s="46" t="s">
        <v>508</v>
      </c>
      <c r="B208" s="44" t="s">
        <v>104</v>
      </c>
      <c r="C208" s="44" t="s">
        <v>217</v>
      </c>
      <c r="D208" s="26" t="s">
        <v>117</v>
      </c>
      <c r="E208" s="98">
        <f t="shared" si="28"/>
        <v>2067.9</v>
      </c>
      <c r="F208" s="98">
        <v>600</v>
      </c>
      <c r="G208" s="98"/>
      <c r="H208" s="98">
        <v>1467.9</v>
      </c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22"/>
      <c r="V208" s="110"/>
      <c r="W208" s="89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</row>
    <row r="209" spans="1:33" s="32" customFormat="1" ht="64.150000000000006" customHeight="1" x14ac:dyDescent="0.25">
      <c r="A209" s="46" t="s">
        <v>509</v>
      </c>
      <c r="B209" s="44" t="s">
        <v>455</v>
      </c>
      <c r="C209" s="44" t="s">
        <v>646</v>
      </c>
      <c r="D209" s="26"/>
      <c r="E209" s="98"/>
      <c r="F209" s="98"/>
      <c r="G209" s="98"/>
      <c r="H209" s="98"/>
      <c r="I209" s="98">
        <f t="shared" si="29"/>
        <v>2367.59</v>
      </c>
      <c r="J209" s="98">
        <v>2367.59</v>
      </c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22"/>
      <c r="V209" s="110"/>
      <c r="W209" s="89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</row>
    <row r="210" spans="1:33" s="32" customFormat="1" ht="85.15" customHeight="1" x14ac:dyDescent="0.25">
      <c r="A210" s="46" t="s">
        <v>510</v>
      </c>
      <c r="B210" s="44" t="s">
        <v>159</v>
      </c>
      <c r="C210" s="44" t="s">
        <v>660</v>
      </c>
      <c r="D210" s="26" t="s">
        <v>117</v>
      </c>
      <c r="E210" s="98">
        <f t="shared" si="28"/>
        <v>2000</v>
      </c>
      <c r="F210" s="98">
        <v>2000</v>
      </c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22"/>
      <c r="V210" s="110"/>
      <c r="W210" s="89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</row>
    <row r="211" spans="1:33" s="32" customFormat="1" ht="85.15" customHeight="1" x14ac:dyDescent="0.25">
      <c r="A211" s="46" t="s">
        <v>511</v>
      </c>
      <c r="B211" s="44" t="s">
        <v>160</v>
      </c>
      <c r="C211" s="44" t="s">
        <v>218</v>
      </c>
      <c r="D211" s="26" t="s">
        <v>117</v>
      </c>
      <c r="E211" s="98">
        <f t="shared" si="28"/>
        <v>2000</v>
      </c>
      <c r="F211" s="98">
        <v>2000</v>
      </c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22"/>
      <c r="V211" s="110"/>
      <c r="W211" s="89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</row>
    <row r="212" spans="1:33" s="32" customFormat="1" ht="85.15" customHeight="1" x14ac:dyDescent="0.25">
      <c r="A212" s="46" t="s">
        <v>512</v>
      </c>
      <c r="B212" s="44" t="s">
        <v>457</v>
      </c>
      <c r="C212" s="44" t="s">
        <v>646</v>
      </c>
      <c r="D212" s="26"/>
      <c r="E212" s="98"/>
      <c r="F212" s="98"/>
      <c r="G212" s="98"/>
      <c r="H212" s="98"/>
      <c r="I212" s="98">
        <f t="shared" si="29"/>
        <v>2000</v>
      </c>
      <c r="J212" s="98">
        <v>2000</v>
      </c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22"/>
      <c r="V212" s="110"/>
      <c r="W212" s="89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</row>
    <row r="213" spans="1:33" s="32" customFormat="1" ht="85.15" customHeight="1" x14ac:dyDescent="0.25">
      <c r="A213" s="46" t="s">
        <v>513</v>
      </c>
      <c r="B213" s="44" t="s">
        <v>456</v>
      </c>
      <c r="C213" s="44" t="s">
        <v>646</v>
      </c>
      <c r="D213" s="26"/>
      <c r="E213" s="98"/>
      <c r="F213" s="98"/>
      <c r="G213" s="98"/>
      <c r="H213" s="98"/>
      <c r="I213" s="98">
        <f t="shared" si="29"/>
        <v>5000</v>
      </c>
      <c r="J213" s="98">
        <v>5000</v>
      </c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22"/>
      <c r="V213" s="110"/>
      <c r="W213" s="89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</row>
    <row r="214" spans="1:33" s="32" customFormat="1" ht="85.15" customHeight="1" x14ac:dyDescent="0.25">
      <c r="A214" s="46" t="s">
        <v>514</v>
      </c>
      <c r="B214" s="44" t="s">
        <v>464</v>
      </c>
      <c r="C214" s="44" t="s">
        <v>659</v>
      </c>
      <c r="D214" s="15"/>
      <c r="E214" s="98"/>
      <c r="F214" s="98"/>
      <c r="G214" s="98"/>
      <c r="H214" s="98"/>
      <c r="I214" s="98">
        <f t="shared" si="29"/>
        <v>183694</v>
      </c>
      <c r="J214" s="98">
        <v>183694</v>
      </c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22"/>
      <c r="V214" s="110"/>
      <c r="W214" s="89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</row>
    <row r="215" spans="1:33" s="32" customFormat="1" ht="85.15" customHeight="1" x14ac:dyDescent="0.25">
      <c r="A215" s="46" t="s">
        <v>515</v>
      </c>
      <c r="B215" s="44" t="s">
        <v>630</v>
      </c>
      <c r="C215" s="44" t="s">
        <v>658</v>
      </c>
      <c r="D215" s="26"/>
      <c r="E215" s="98"/>
      <c r="F215" s="98"/>
      <c r="G215" s="98"/>
      <c r="H215" s="98"/>
      <c r="I215" s="98">
        <f t="shared" si="29"/>
        <v>90000</v>
      </c>
      <c r="J215" s="98">
        <v>90000</v>
      </c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22"/>
      <c r="V215" s="110"/>
      <c r="W215" s="89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</row>
    <row r="216" spans="1:33" s="32" customFormat="1" ht="132.75" customHeight="1" x14ac:dyDescent="0.25">
      <c r="A216" s="46" t="s">
        <v>516</v>
      </c>
      <c r="B216" s="44" t="s">
        <v>631</v>
      </c>
      <c r="C216" s="44" t="s">
        <v>657</v>
      </c>
      <c r="D216" s="26"/>
      <c r="E216" s="98"/>
      <c r="F216" s="98"/>
      <c r="G216" s="98"/>
      <c r="H216" s="98"/>
      <c r="I216" s="98">
        <f t="shared" si="29"/>
        <v>35500</v>
      </c>
      <c r="J216" s="98">
        <v>2500</v>
      </c>
      <c r="K216" s="98">
        <v>33000</v>
      </c>
      <c r="L216" s="98"/>
      <c r="M216" s="98"/>
      <c r="N216" s="98"/>
      <c r="O216" s="98"/>
      <c r="P216" s="98"/>
      <c r="Q216" s="98"/>
      <c r="R216" s="98"/>
      <c r="S216" s="98"/>
      <c r="T216" s="98"/>
      <c r="U216" s="22"/>
      <c r="V216" s="110"/>
      <c r="W216" s="89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</row>
    <row r="217" spans="1:33" s="40" customFormat="1" ht="102" customHeight="1" x14ac:dyDescent="0.25">
      <c r="A217" s="46" t="s">
        <v>517</v>
      </c>
      <c r="B217" s="55" t="s">
        <v>105</v>
      </c>
      <c r="C217" s="55" t="s">
        <v>205</v>
      </c>
      <c r="D217" s="25" t="s">
        <v>115</v>
      </c>
      <c r="E217" s="98">
        <f t="shared" si="28"/>
        <v>47365</v>
      </c>
      <c r="F217" s="97">
        <v>47365</v>
      </c>
      <c r="G217" s="97"/>
      <c r="H217" s="97"/>
      <c r="I217" s="98"/>
      <c r="J217" s="97"/>
      <c r="K217" s="97"/>
      <c r="L217" s="97"/>
      <c r="M217" s="98"/>
      <c r="N217" s="97"/>
      <c r="O217" s="97"/>
      <c r="P217" s="97"/>
      <c r="Q217" s="98"/>
      <c r="R217" s="97"/>
      <c r="S217" s="97"/>
      <c r="T217" s="97"/>
      <c r="U217" s="57"/>
      <c r="V217" s="37"/>
      <c r="W217" s="8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</row>
    <row r="218" spans="1:33" s="32" customFormat="1" ht="184.5" customHeight="1" x14ac:dyDescent="0.25">
      <c r="A218" s="46" t="s">
        <v>518</v>
      </c>
      <c r="B218" s="44" t="s">
        <v>219</v>
      </c>
      <c r="C218" s="44" t="s">
        <v>220</v>
      </c>
      <c r="D218" s="15" t="s">
        <v>80</v>
      </c>
      <c r="E218" s="98">
        <f t="shared" si="28"/>
        <v>11000</v>
      </c>
      <c r="F218" s="98">
        <v>11000</v>
      </c>
      <c r="G218" s="98"/>
      <c r="H218" s="98"/>
      <c r="I218" s="98">
        <f t="shared" si="29"/>
        <v>12000</v>
      </c>
      <c r="J218" s="98">
        <v>12000</v>
      </c>
      <c r="K218" s="98"/>
      <c r="L218" s="98"/>
      <c r="M218" s="98">
        <f t="shared" si="30"/>
        <v>12000</v>
      </c>
      <c r="N218" s="98">
        <v>12000</v>
      </c>
      <c r="O218" s="98"/>
      <c r="P218" s="98"/>
      <c r="Q218" s="98"/>
      <c r="R218" s="98"/>
      <c r="S218" s="98"/>
      <c r="T218" s="98"/>
      <c r="U218" s="110" t="s">
        <v>10</v>
      </c>
      <c r="V218" s="18" t="s">
        <v>5</v>
      </c>
      <c r="W218" s="89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</row>
    <row r="219" spans="1:33" s="32" customFormat="1" ht="358.5" customHeight="1" x14ac:dyDescent="0.25">
      <c r="A219" s="46" t="s">
        <v>519</v>
      </c>
      <c r="B219" s="44" t="s">
        <v>221</v>
      </c>
      <c r="C219" s="44" t="s">
        <v>388</v>
      </c>
      <c r="D219" s="15" t="s">
        <v>83</v>
      </c>
      <c r="E219" s="98">
        <f t="shared" si="28"/>
        <v>14000</v>
      </c>
      <c r="F219" s="98">
        <v>14000</v>
      </c>
      <c r="G219" s="98"/>
      <c r="H219" s="98"/>
      <c r="I219" s="98">
        <f t="shared" si="29"/>
        <v>16000</v>
      </c>
      <c r="J219" s="98">
        <v>16000</v>
      </c>
      <c r="K219" s="98"/>
      <c r="L219" s="98"/>
      <c r="M219" s="98">
        <f t="shared" si="30"/>
        <v>15000</v>
      </c>
      <c r="N219" s="98">
        <v>15000</v>
      </c>
      <c r="O219" s="98"/>
      <c r="P219" s="98"/>
      <c r="Q219" s="98"/>
      <c r="R219" s="98"/>
      <c r="S219" s="98"/>
      <c r="T219" s="98"/>
      <c r="U219" s="110" t="s">
        <v>10</v>
      </c>
      <c r="V219" s="18" t="s">
        <v>5</v>
      </c>
      <c r="W219" s="89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</row>
    <row r="220" spans="1:33" s="32" customFormat="1" ht="362.25" customHeight="1" x14ac:dyDescent="0.25">
      <c r="A220" s="46" t="s">
        <v>520</v>
      </c>
      <c r="B220" s="44" t="s">
        <v>11</v>
      </c>
      <c r="C220" s="44" t="s">
        <v>632</v>
      </c>
      <c r="D220" s="15" t="s">
        <v>81</v>
      </c>
      <c r="E220" s="98">
        <f t="shared" si="28"/>
        <v>10000</v>
      </c>
      <c r="F220" s="98">
        <v>10000</v>
      </c>
      <c r="G220" s="98"/>
      <c r="H220" s="98"/>
      <c r="I220" s="98">
        <f t="shared" si="29"/>
        <v>13000</v>
      </c>
      <c r="J220" s="98">
        <v>13000</v>
      </c>
      <c r="K220" s="98"/>
      <c r="L220" s="98"/>
      <c r="M220" s="98">
        <f t="shared" si="30"/>
        <v>12000</v>
      </c>
      <c r="N220" s="98">
        <v>12000</v>
      </c>
      <c r="O220" s="98"/>
      <c r="P220" s="98"/>
      <c r="Q220" s="98"/>
      <c r="R220" s="98"/>
      <c r="S220" s="98"/>
      <c r="T220" s="98"/>
      <c r="U220" s="110" t="s">
        <v>10</v>
      </c>
      <c r="V220" s="18" t="s">
        <v>5</v>
      </c>
      <c r="W220" s="89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</row>
    <row r="221" spans="1:33" s="32" customFormat="1" ht="354" customHeight="1" x14ac:dyDescent="0.25">
      <c r="A221" s="46" t="s">
        <v>521</v>
      </c>
      <c r="B221" s="44" t="s">
        <v>222</v>
      </c>
      <c r="C221" s="44" t="s">
        <v>633</v>
      </c>
      <c r="D221" s="15" t="s">
        <v>82</v>
      </c>
      <c r="E221" s="98">
        <f t="shared" si="28"/>
        <v>5000</v>
      </c>
      <c r="F221" s="100">
        <v>5000</v>
      </c>
      <c r="G221" s="100"/>
      <c r="H221" s="100"/>
      <c r="I221" s="98">
        <f t="shared" si="29"/>
        <v>5000</v>
      </c>
      <c r="J221" s="100">
        <v>5000</v>
      </c>
      <c r="K221" s="100"/>
      <c r="L221" s="100"/>
      <c r="M221" s="98">
        <f t="shared" si="30"/>
        <v>5000</v>
      </c>
      <c r="N221" s="100">
        <v>5000</v>
      </c>
      <c r="O221" s="100"/>
      <c r="P221" s="100"/>
      <c r="Q221" s="98"/>
      <c r="R221" s="100"/>
      <c r="S221" s="100"/>
      <c r="T221" s="100"/>
      <c r="U221" s="110" t="s">
        <v>12</v>
      </c>
      <c r="V221" s="18" t="s">
        <v>5</v>
      </c>
      <c r="W221" s="89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</row>
    <row r="222" spans="1:33" s="32" customFormat="1" ht="357.75" customHeight="1" x14ac:dyDescent="0.25">
      <c r="A222" s="46" t="s">
        <v>522</v>
      </c>
      <c r="B222" s="44" t="s">
        <v>223</v>
      </c>
      <c r="C222" s="44" t="s">
        <v>389</v>
      </c>
      <c r="D222" s="15" t="s">
        <v>81</v>
      </c>
      <c r="E222" s="98">
        <f t="shared" si="28"/>
        <v>7000</v>
      </c>
      <c r="F222" s="100">
        <v>7000</v>
      </c>
      <c r="G222" s="100"/>
      <c r="H222" s="100"/>
      <c r="I222" s="98">
        <f t="shared" si="29"/>
        <v>8000</v>
      </c>
      <c r="J222" s="100">
        <v>8000</v>
      </c>
      <c r="K222" s="100"/>
      <c r="L222" s="100"/>
      <c r="M222" s="98">
        <f t="shared" si="30"/>
        <v>2418</v>
      </c>
      <c r="N222" s="100">
        <v>2418</v>
      </c>
      <c r="O222" s="100"/>
      <c r="P222" s="100"/>
      <c r="Q222" s="98"/>
      <c r="R222" s="100"/>
      <c r="S222" s="100"/>
      <c r="T222" s="100"/>
      <c r="U222" s="110" t="s">
        <v>10</v>
      </c>
      <c r="V222" s="18" t="s">
        <v>5</v>
      </c>
      <c r="W222" s="89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</row>
    <row r="223" spans="1:33" s="32" customFormat="1" ht="300" customHeight="1" x14ac:dyDescent="0.25">
      <c r="A223" s="46" t="s">
        <v>523</v>
      </c>
      <c r="B223" s="44" t="s">
        <v>161</v>
      </c>
      <c r="C223" s="44" t="s">
        <v>389</v>
      </c>
      <c r="D223" s="15" t="s">
        <v>86</v>
      </c>
      <c r="E223" s="98">
        <f t="shared" si="28"/>
        <v>1000</v>
      </c>
      <c r="F223" s="98">
        <v>1000</v>
      </c>
      <c r="G223" s="98"/>
      <c r="H223" s="98"/>
      <c r="I223" s="98">
        <f t="shared" si="29"/>
        <v>1500</v>
      </c>
      <c r="J223" s="98">
        <v>1500</v>
      </c>
      <c r="K223" s="98"/>
      <c r="L223" s="98"/>
      <c r="M223" s="98">
        <f t="shared" si="30"/>
        <v>1500</v>
      </c>
      <c r="N223" s="98">
        <v>1500</v>
      </c>
      <c r="O223" s="98"/>
      <c r="P223" s="98"/>
      <c r="Q223" s="98"/>
      <c r="R223" s="98"/>
      <c r="S223" s="98"/>
      <c r="T223" s="98"/>
      <c r="U223" s="110" t="s">
        <v>13</v>
      </c>
      <c r="V223" s="18" t="s">
        <v>5</v>
      </c>
      <c r="W223" s="89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</row>
    <row r="224" spans="1:33" s="32" customFormat="1" ht="187.5" customHeight="1" x14ac:dyDescent="0.25">
      <c r="A224" s="46" t="s">
        <v>524</v>
      </c>
      <c r="B224" s="44" t="s">
        <v>162</v>
      </c>
      <c r="C224" s="44" t="s">
        <v>220</v>
      </c>
      <c r="D224" s="15" t="s">
        <v>80</v>
      </c>
      <c r="E224" s="98">
        <f t="shared" si="28"/>
        <v>3465</v>
      </c>
      <c r="F224" s="98">
        <v>3465</v>
      </c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110" t="s">
        <v>9</v>
      </c>
      <c r="V224" s="18" t="s">
        <v>5</v>
      </c>
      <c r="W224" s="89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</row>
    <row r="225" spans="1:33" s="32" customFormat="1" ht="162" customHeight="1" x14ac:dyDescent="0.25">
      <c r="A225" s="46" t="s">
        <v>525</v>
      </c>
      <c r="B225" s="44" t="s">
        <v>390</v>
      </c>
      <c r="C225" s="44" t="s">
        <v>220</v>
      </c>
      <c r="D225" s="15" t="s">
        <v>80</v>
      </c>
      <c r="E225" s="98">
        <f t="shared" si="28"/>
        <v>1213.5</v>
      </c>
      <c r="F225" s="98">
        <v>1213.5</v>
      </c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110"/>
      <c r="V225" s="18"/>
      <c r="W225" s="89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</row>
    <row r="226" spans="1:33" s="32" customFormat="1" ht="302.45" customHeight="1" x14ac:dyDescent="0.25">
      <c r="A226" s="46" t="s">
        <v>526</v>
      </c>
      <c r="B226" s="44" t="s">
        <v>163</v>
      </c>
      <c r="C226" s="44" t="s">
        <v>389</v>
      </c>
      <c r="D226" s="15" t="s">
        <v>80</v>
      </c>
      <c r="E226" s="98">
        <f t="shared" si="28"/>
        <v>8712</v>
      </c>
      <c r="F226" s="98">
        <v>8712</v>
      </c>
      <c r="G226" s="98"/>
      <c r="H226" s="98"/>
      <c r="I226" s="98">
        <f t="shared" si="29"/>
        <v>8800</v>
      </c>
      <c r="J226" s="98">
        <v>8800</v>
      </c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110" t="s">
        <v>9</v>
      </c>
      <c r="V226" s="18" t="s">
        <v>5</v>
      </c>
      <c r="W226" s="89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</row>
    <row r="227" spans="1:33" s="32" customFormat="1" ht="78.75" customHeight="1" x14ac:dyDescent="0.25">
      <c r="A227" s="46" t="s">
        <v>527</v>
      </c>
      <c r="B227" s="44" t="s">
        <v>656</v>
      </c>
      <c r="C227" s="44" t="s">
        <v>224</v>
      </c>
      <c r="D227" s="15" t="s">
        <v>93</v>
      </c>
      <c r="E227" s="98">
        <f t="shared" si="28"/>
        <v>38274</v>
      </c>
      <c r="F227" s="98"/>
      <c r="G227" s="98"/>
      <c r="H227" s="98">
        <v>38274</v>
      </c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109"/>
      <c r="V227" s="110"/>
      <c r="W227" s="89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</row>
    <row r="228" spans="1:33" s="32" customFormat="1" ht="66.75" customHeight="1" x14ac:dyDescent="0.25">
      <c r="A228" s="46" t="s">
        <v>528</v>
      </c>
      <c r="B228" s="44" t="s">
        <v>44</v>
      </c>
      <c r="C228" s="44" t="s">
        <v>225</v>
      </c>
      <c r="D228" s="15" t="s">
        <v>94</v>
      </c>
      <c r="E228" s="98">
        <f t="shared" si="28"/>
        <v>39738</v>
      </c>
      <c r="F228" s="98"/>
      <c r="G228" s="98"/>
      <c r="H228" s="98">
        <v>39738</v>
      </c>
      <c r="I228" s="98">
        <f t="shared" si="29"/>
        <v>11639.13</v>
      </c>
      <c r="J228" s="98"/>
      <c r="K228" s="98"/>
      <c r="L228" s="98">
        <v>11639.13</v>
      </c>
      <c r="M228" s="98">
        <f t="shared" si="30"/>
        <v>49500</v>
      </c>
      <c r="N228" s="98"/>
      <c r="O228" s="98"/>
      <c r="P228" s="98">
        <v>49500</v>
      </c>
      <c r="Q228" s="98"/>
      <c r="R228" s="98"/>
      <c r="S228" s="98"/>
      <c r="T228" s="98"/>
      <c r="U228" s="110"/>
      <c r="V228" s="110"/>
      <c r="W228" s="89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</row>
    <row r="229" spans="1:33" s="32" customFormat="1" ht="129" customHeight="1" x14ac:dyDescent="0.25">
      <c r="A229" s="46" t="s">
        <v>529</v>
      </c>
      <c r="B229" s="44" t="s">
        <v>103</v>
      </c>
      <c r="C229" s="44" t="s">
        <v>204</v>
      </c>
      <c r="D229" s="15" t="s">
        <v>121</v>
      </c>
      <c r="E229" s="98">
        <f t="shared" si="28"/>
        <v>305443.33199999999</v>
      </c>
      <c r="F229" s="99">
        <v>178481.136</v>
      </c>
      <c r="G229" s="99">
        <v>22455.196</v>
      </c>
      <c r="H229" s="98">
        <v>104507</v>
      </c>
      <c r="I229" s="98">
        <f t="shared" si="29"/>
        <v>104507</v>
      </c>
      <c r="J229" s="98"/>
      <c r="K229" s="98"/>
      <c r="L229" s="98">
        <v>104507</v>
      </c>
      <c r="M229" s="98">
        <f t="shared" si="30"/>
        <v>104507</v>
      </c>
      <c r="N229" s="98"/>
      <c r="O229" s="98"/>
      <c r="P229" s="98">
        <v>104507</v>
      </c>
      <c r="Q229" s="98">
        <f t="shared" ref="Q229" si="31">R229+S229+T229</f>
        <v>104507</v>
      </c>
      <c r="R229" s="98"/>
      <c r="S229" s="98"/>
      <c r="T229" s="98">
        <v>104507</v>
      </c>
      <c r="U229" s="18"/>
      <c r="V229" s="18"/>
      <c r="W229" s="89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</row>
    <row r="230" spans="1:33" s="32" customFormat="1" ht="252" customHeight="1" x14ac:dyDescent="0.25">
      <c r="A230" s="46" t="s">
        <v>530</v>
      </c>
      <c r="B230" s="44" t="s">
        <v>391</v>
      </c>
      <c r="C230" s="44" t="s">
        <v>389</v>
      </c>
      <c r="D230" s="15" t="s">
        <v>82</v>
      </c>
      <c r="E230" s="98">
        <f t="shared" si="28"/>
        <v>8910</v>
      </c>
      <c r="F230" s="100">
        <v>8910</v>
      </c>
      <c r="G230" s="100"/>
      <c r="H230" s="100"/>
      <c r="I230" s="98">
        <f t="shared" si="29"/>
        <v>10000</v>
      </c>
      <c r="J230" s="100">
        <v>10000</v>
      </c>
      <c r="K230" s="100"/>
      <c r="L230" s="100"/>
      <c r="M230" s="98">
        <f t="shared" si="30"/>
        <v>10000</v>
      </c>
      <c r="N230" s="100">
        <v>10000</v>
      </c>
      <c r="O230" s="100"/>
      <c r="P230" s="100"/>
      <c r="Q230" s="98"/>
      <c r="R230" s="100"/>
      <c r="S230" s="100"/>
      <c r="T230" s="100"/>
      <c r="U230" s="110"/>
      <c r="V230" s="18"/>
      <c r="W230" s="89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</row>
    <row r="231" spans="1:33" s="32" customFormat="1" ht="154.5" customHeight="1" x14ac:dyDescent="0.25">
      <c r="A231" s="46" t="s">
        <v>531</v>
      </c>
      <c r="B231" s="44" t="s">
        <v>392</v>
      </c>
      <c r="C231" s="44" t="s">
        <v>220</v>
      </c>
      <c r="D231" s="15" t="s">
        <v>81</v>
      </c>
      <c r="E231" s="98">
        <f t="shared" si="28"/>
        <v>300</v>
      </c>
      <c r="F231" s="100">
        <v>300</v>
      </c>
      <c r="G231" s="100"/>
      <c r="H231" s="100"/>
      <c r="I231" s="98">
        <f t="shared" si="29"/>
        <v>300</v>
      </c>
      <c r="J231" s="100">
        <v>300</v>
      </c>
      <c r="K231" s="100"/>
      <c r="L231" s="100"/>
      <c r="M231" s="98">
        <f t="shared" si="30"/>
        <v>300</v>
      </c>
      <c r="N231" s="100">
        <v>300</v>
      </c>
      <c r="O231" s="100"/>
      <c r="P231" s="100"/>
      <c r="Q231" s="98"/>
      <c r="R231" s="100"/>
      <c r="S231" s="100"/>
      <c r="T231" s="100"/>
      <c r="U231" s="110"/>
      <c r="V231" s="18"/>
      <c r="W231" s="89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</row>
    <row r="232" spans="1:33" s="32" customFormat="1" ht="357" customHeight="1" x14ac:dyDescent="0.25">
      <c r="A232" s="46" t="s">
        <v>532</v>
      </c>
      <c r="B232" s="113" t="s">
        <v>655</v>
      </c>
      <c r="C232" s="44" t="s">
        <v>389</v>
      </c>
      <c r="D232" s="15" t="s">
        <v>86</v>
      </c>
      <c r="E232" s="98">
        <f t="shared" si="28"/>
        <v>99.5</v>
      </c>
      <c r="F232" s="98">
        <v>99.5</v>
      </c>
      <c r="G232" s="98"/>
      <c r="H232" s="98"/>
      <c r="I232" s="98">
        <f t="shared" si="29"/>
        <v>100</v>
      </c>
      <c r="J232" s="98">
        <v>100</v>
      </c>
      <c r="K232" s="98"/>
      <c r="L232" s="98"/>
      <c r="M232" s="98">
        <f t="shared" si="30"/>
        <v>100</v>
      </c>
      <c r="N232" s="98">
        <v>100</v>
      </c>
      <c r="O232" s="98"/>
      <c r="P232" s="98"/>
      <c r="Q232" s="98"/>
      <c r="R232" s="98"/>
      <c r="S232" s="98"/>
      <c r="T232" s="98"/>
      <c r="U232" s="110"/>
      <c r="V232" s="18"/>
      <c r="W232" s="89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</row>
    <row r="233" spans="1:33" s="32" customFormat="1" ht="357" customHeight="1" x14ac:dyDescent="0.25">
      <c r="A233" s="46" t="s">
        <v>533</v>
      </c>
      <c r="B233" s="79" t="s">
        <v>654</v>
      </c>
      <c r="C233" s="44" t="s">
        <v>389</v>
      </c>
      <c r="D233" s="15" t="s">
        <v>80</v>
      </c>
      <c r="E233" s="98">
        <f t="shared" si="28"/>
        <v>100</v>
      </c>
      <c r="F233" s="97">
        <v>100</v>
      </c>
      <c r="G233" s="98"/>
      <c r="H233" s="98"/>
      <c r="I233" s="98">
        <f t="shared" si="29"/>
        <v>100</v>
      </c>
      <c r="J233" s="98">
        <v>100</v>
      </c>
      <c r="K233" s="98"/>
      <c r="L233" s="98"/>
      <c r="M233" s="98">
        <f t="shared" si="30"/>
        <v>100</v>
      </c>
      <c r="N233" s="98">
        <v>100</v>
      </c>
      <c r="O233" s="98"/>
      <c r="P233" s="98"/>
      <c r="Q233" s="98"/>
      <c r="R233" s="98"/>
      <c r="S233" s="98"/>
      <c r="T233" s="98"/>
      <c r="U233" s="110"/>
      <c r="V233" s="18"/>
      <c r="W233" s="89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</row>
    <row r="234" spans="1:33" s="32" customFormat="1" ht="357" customHeight="1" x14ac:dyDescent="0.25">
      <c r="A234" s="46" t="s">
        <v>534</v>
      </c>
      <c r="B234" s="44" t="s">
        <v>393</v>
      </c>
      <c r="C234" s="44" t="s">
        <v>394</v>
      </c>
      <c r="D234" s="15" t="s">
        <v>83</v>
      </c>
      <c r="E234" s="98">
        <f t="shared" si="28"/>
        <v>3000</v>
      </c>
      <c r="F234" s="98">
        <v>3000</v>
      </c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110"/>
      <c r="V234" s="18"/>
      <c r="W234" s="89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</row>
    <row r="235" spans="1:33" s="32" customFormat="1" ht="157.9" customHeight="1" x14ac:dyDescent="0.25">
      <c r="A235" s="46" t="s">
        <v>535</v>
      </c>
      <c r="B235" s="82" t="s">
        <v>395</v>
      </c>
      <c r="C235" s="83" t="s">
        <v>396</v>
      </c>
      <c r="D235" s="15"/>
      <c r="E235" s="98"/>
      <c r="F235" s="97"/>
      <c r="G235" s="98"/>
      <c r="H235" s="98"/>
      <c r="I235" s="98"/>
      <c r="J235" s="98"/>
      <c r="K235" s="98"/>
      <c r="L235" s="98"/>
      <c r="M235" s="98">
        <f t="shared" si="30"/>
        <v>1000</v>
      </c>
      <c r="N235" s="98">
        <v>1000</v>
      </c>
      <c r="O235" s="98"/>
      <c r="P235" s="98"/>
      <c r="Q235" s="98"/>
      <c r="R235" s="98"/>
      <c r="S235" s="98"/>
      <c r="T235" s="98"/>
      <c r="U235" s="110"/>
      <c r="V235" s="18"/>
      <c r="W235" s="89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</row>
    <row r="236" spans="1:33" s="32" customFormat="1" ht="163.9" customHeight="1" x14ac:dyDescent="0.25">
      <c r="A236" s="46" t="s">
        <v>536</v>
      </c>
      <c r="B236" s="83" t="s">
        <v>397</v>
      </c>
      <c r="C236" s="83" t="s">
        <v>396</v>
      </c>
      <c r="D236" s="84"/>
      <c r="E236" s="98"/>
      <c r="F236" s="91"/>
      <c r="G236" s="91"/>
      <c r="H236" s="108"/>
      <c r="I236" s="98"/>
      <c r="J236" s="90"/>
      <c r="K236" s="91"/>
      <c r="L236" s="108"/>
      <c r="M236" s="98">
        <f t="shared" si="30"/>
        <v>2000</v>
      </c>
      <c r="N236" s="91">
        <v>2000</v>
      </c>
      <c r="O236" s="91"/>
      <c r="P236" s="108"/>
      <c r="Q236" s="98"/>
      <c r="R236" s="91"/>
      <c r="S236" s="91"/>
      <c r="T236" s="108"/>
      <c r="U236" s="110"/>
      <c r="V236" s="18"/>
      <c r="W236" s="89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</row>
    <row r="237" spans="1:33" s="32" customFormat="1" ht="186.75" customHeight="1" x14ac:dyDescent="0.25">
      <c r="A237" s="46" t="s">
        <v>537</v>
      </c>
      <c r="B237" s="83" t="s">
        <v>398</v>
      </c>
      <c r="C237" s="83" t="s">
        <v>396</v>
      </c>
      <c r="D237" s="84"/>
      <c r="E237" s="98"/>
      <c r="F237" s="91"/>
      <c r="G237" s="91"/>
      <c r="H237" s="108"/>
      <c r="I237" s="98">
        <f t="shared" si="29"/>
        <v>277777.80000000005</v>
      </c>
      <c r="J237" s="90">
        <v>152222.20000000001</v>
      </c>
      <c r="K237" s="91">
        <v>125555.6</v>
      </c>
      <c r="L237" s="108"/>
      <c r="M237" s="98"/>
      <c r="N237" s="91"/>
      <c r="O237" s="91"/>
      <c r="P237" s="108"/>
      <c r="Q237" s="98"/>
      <c r="R237" s="91"/>
      <c r="S237" s="91"/>
      <c r="T237" s="108"/>
      <c r="U237" s="110"/>
      <c r="V237" s="18"/>
      <c r="W237" s="89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</row>
    <row r="238" spans="1:33" s="32" customFormat="1" ht="243" customHeight="1" x14ac:dyDescent="0.25">
      <c r="A238" s="46" t="s">
        <v>538</v>
      </c>
      <c r="B238" s="113" t="s">
        <v>399</v>
      </c>
      <c r="C238" s="44" t="s">
        <v>389</v>
      </c>
      <c r="D238" s="15" t="s">
        <v>80</v>
      </c>
      <c r="E238" s="98">
        <f t="shared" si="28"/>
        <v>100</v>
      </c>
      <c r="F238" s="97">
        <v>100</v>
      </c>
      <c r="G238" s="98"/>
      <c r="H238" s="98"/>
      <c r="I238" s="98">
        <f>J238+K238+L238</f>
        <v>150</v>
      </c>
      <c r="J238" s="98">
        <v>150</v>
      </c>
      <c r="K238" s="98"/>
      <c r="L238" s="98"/>
      <c r="M238" s="98">
        <f t="shared" si="30"/>
        <v>150</v>
      </c>
      <c r="N238" s="98">
        <v>150</v>
      </c>
      <c r="O238" s="98"/>
      <c r="P238" s="98"/>
      <c r="Q238" s="98"/>
      <c r="R238" s="98"/>
      <c r="S238" s="98"/>
      <c r="T238" s="98"/>
      <c r="U238" s="110"/>
      <c r="V238" s="18"/>
      <c r="W238" s="89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</row>
    <row r="239" spans="1:33" ht="28.9" customHeight="1" x14ac:dyDescent="0.25">
      <c r="A239" s="146" t="s">
        <v>14</v>
      </c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38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</row>
    <row r="240" spans="1:33" s="32" customFormat="1" ht="70.5" customHeight="1" x14ac:dyDescent="0.25">
      <c r="A240" s="47" t="s">
        <v>539</v>
      </c>
      <c r="B240" s="44" t="s">
        <v>21</v>
      </c>
      <c r="C240" s="44" t="s">
        <v>226</v>
      </c>
      <c r="D240" s="15" t="s">
        <v>88</v>
      </c>
      <c r="E240" s="98">
        <f t="shared" ref="E240:E257" si="32">SUM(F240:H240)</f>
        <v>5900</v>
      </c>
      <c r="F240" s="98">
        <v>5900</v>
      </c>
      <c r="G240" s="98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10"/>
      <c r="V240" s="110" t="s">
        <v>20</v>
      </c>
      <c r="W240" s="89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</row>
    <row r="241" spans="1:33" s="32" customFormat="1" ht="77.25" customHeight="1" x14ac:dyDescent="0.25">
      <c r="A241" s="47" t="s">
        <v>540</v>
      </c>
      <c r="B241" s="44" t="s">
        <v>22</v>
      </c>
      <c r="C241" s="44" t="s">
        <v>226</v>
      </c>
      <c r="D241" s="15" t="s">
        <v>88</v>
      </c>
      <c r="E241" s="98">
        <f t="shared" si="32"/>
        <v>7070</v>
      </c>
      <c r="F241" s="98">
        <v>7070</v>
      </c>
      <c r="G241" s="98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10"/>
      <c r="V241" s="110" t="s">
        <v>20</v>
      </c>
      <c r="W241" s="89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</row>
    <row r="242" spans="1:33" s="32" customFormat="1" ht="70.5" customHeight="1" x14ac:dyDescent="0.25">
      <c r="A242" s="47" t="s">
        <v>541</v>
      </c>
      <c r="B242" s="44" t="s">
        <v>23</v>
      </c>
      <c r="C242" s="44" t="s">
        <v>226</v>
      </c>
      <c r="D242" s="15" t="s">
        <v>88</v>
      </c>
      <c r="E242" s="98">
        <f t="shared" si="32"/>
        <v>5570</v>
      </c>
      <c r="F242" s="98">
        <v>5570</v>
      </c>
      <c r="G242" s="98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10"/>
      <c r="V242" s="110" t="s">
        <v>20</v>
      </c>
      <c r="W242" s="89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</row>
    <row r="243" spans="1:33" s="32" customFormat="1" ht="65.25" customHeight="1" x14ac:dyDescent="0.25">
      <c r="A243" s="47" t="s">
        <v>542</v>
      </c>
      <c r="B243" s="44" t="s">
        <v>24</v>
      </c>
      <c r="C243" s="44" t="s">
        <v>226</v>
      </c>
      <c r="D243" s="15" t="s">
        <v>88</v>
      </c>
      <c r="E243" s="98">
        <f t="shared" si="32"/>
        <v>11300</v>
      </c>
      <c r="F243" s="98">
        <v>11300</v>
      </c>
      <c r="G243" s="98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10"/>
      <c r="V243" s="110" t="s">
        <v>20</v>
      </c>
      <c r="W243" s="89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</row>
    <row r="244" spans="1:33" s="32" customFormat="1" ht="91.9" customHeight="1" x14ac:dyDescent="0.25">
      <c r="A244" s="47" t="s">
        <v>543</v>
      </c>
      <c r="B244" s="44" t="s">
        <v>108</v>
      </c>
      <c r="C244" s="44" t="s">
        <v>202</v>
      </c>
      <c r="D244" s="15" t="s">
        <v>88</v>
      </c>
      <c r="E244" s="98">
        <f t="shared" si="32"/>
        <v>10000</v>
      </c>
      <c r="F244" s="98">
        <v>10000</v>
      </c>
      <c r="G244" s="98"/>
      <c r="H244" s="100"/>
      <c r="I244" s="100">
        <f>J244+K244+L244</f>
        <v>100</v>
      </c>
      <c r="J244" s="100"/>
      <c r="K244" s="100"/>
      <c r="L244" s="100">
        <v>100</v>
      </c>
      <c r="M244" s="100"/>
      <c r="N244" s="100"/>
      <c r="O244" s="100"/>
      <c r="P244" s="100"/>
      <c r="Q244" s="100"/>
      <c r="R244" s="100"/>
      <c r="S244" s="100"/>
      <c r="T244" s="100"/>
      <c r="U244" s="110"/>
      <c r="V244" s="110" t="s">
        <v>20</v>
      </c>
      <c r="W244" s="89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</row>
    <row r="245" spans="1:33" s="32" customFormat="1" ht="109.5" customHeight="1" x14ac:dyDescent="0.25">
      <c r="A245" s="47" t="s">
        <v>544</v>
      </c>
      <c r="B245" s="44" t="s">
        <v>164</v>
      </c>
      <c r="C245" s="44" t="s">
        <v>227</v>
      </c>
      <c r="D245" s="15" t="s">
        <v>79</v>
      </c>
      <c r="E245" s="98">
        <f t="shared" si="32"/>
        <v>12222</v>
      </c>
      <c r="F245" s="98">
        <v>11200</v>
      </c>
      <c r="G245" s="98"/>
      <c r="H245" s="100">
        <v>1022</v>
      </c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10"/>
      <c r="V245" s="110" t="s">
        <v>20</v>
      </c>
      <c r="W245" s="89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</row>
    <row r="246" spans="1:33" s="32" customFormat="1" ht="109.5" customHeight="1" x14ac:dyDescent="0.25">
      <c r="A246" s="47" t="s">
        <v>545</v>
      </c>
      <c r="B246" s="87" t="s">
        <v>472</v>
      </c>
      <c r="C246" s="87" t="s">
        <v>469</v>
      </c>
      <c r="D246" s="15"/>
      <c r="E246" s="98"/>
      <c r="F246" s="98"/>
      <c r="G246" s="98"/>
      <c r="H246" s="100"/>
      <c r="I246" s="100">
        <f t="shared" ref="I246:I257" si="33">J246+K246+L246</f>
        <v>10500</v>
      </c>
      <c r="J246" s="100">
        <v>10500</v>
      </c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10"/>
      <c r="V246" s="110"/>
      <c r="W246" s="89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</row>
    <row r="247" spans="1:33" s="32" customFormat="1" ht="109.5" customHeight="1" x14ac:dyDescent="0.25">
      <c r="A247" s="47" t="s">
        <v>546</v>
      </c>
      <c r="B247" s="87" t="s">
        <v>473</v>
      </c>
      <c r="C247" s="87" t="s">
        <v>465</v>
      </c>
      <c r="D247" s="15"/>
      <c r="E247" s="98"/>
      <c r="F247" s="98"/>
      <c r="G247" s="98"/>
      <c r="H247" s="100"/>
      <c r="I247" s="100"/>
      <c r="J247" s="100"/>
      <c r="K247" s="100"/>
      <c r="L247" s="100"/>
      <c r="M247" s="100">
        <f t="shared" ref="M247:M257" si="34">N247+O247+P247</f>
        <v>10500</v>
      </c>
      <c r="N247" s="100">
        <v>10500</v>
      </c>
      <c r="O247" s="100"/>
      <c r="P247" s="100"/>
      <c r="Q247" s="100"/>
      <c r="R247" s="100"/>
      <c r="S247" s="100"/>
      <c r="T247" s="100"/>
      <c r="U247" s="110"/>
      <c r="V247" s="110"/>
      <c r="W247" s="89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</row>
    <row r="248" spans="1:33" s="32" customFormat="1" ht="118.5" customHeight="1" x14ac:dyDescent="0.25">
      <c r="A248" s="47" t="s">
        <v>547</v>
      </c>
      <c r="B248" s="44" t="s">
        <v>229</v>
      </c>
      <c r="C248" s="44" t="s">
        <v>228</v>
      </c>
      <c r="D248" s="26" t="s">
        <v>99</v>
      </c>
      <c r="E248" s="98">
        <f t="shared" si="32"/>
        <v>2368.21</v>
      </c>
      <c r="F248" s="98">
        <v>2192.21</v>
      </c>
      <c r="G248" s="98"/>
      <c r="H248" s="100">
        <v>176</v>
      </c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10"/>
      <c r="V248" s="110"/>
      <c r="W248" s="89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</row>
    <row r="249" spans="1:33" s="32" customFormat="1" ht="165" customHeight="1" x14ac:dyDescent="0.25">
      <c r="A249" s="47" t="s">
        <v>548</v>
      </c>
      <c r="B249" s="44" t="s">
        <v>459</v>
      </c>
      <c r="C249" s="44" t="s">
        <v>460</v>
      </c>
      <c r="D249" s="26" t="s">
        <v>99</v>
      </c>
      <c r="E249" s="98">
        <f t="shared" si="32"/>
        <v>2292.21</v>
      </c>
      <c r="F249" s="98">
        <v>2192.21</v>
      </c>
      <c r="G249" s="98"/>
      <c r="H249" s="100">
        <v>100</v>
      </c>
      <c r="I249" s="100">
        <f t="shared" si="33"/>
        <v>1400</v>
      </c>
      <c r="J249" s="100">
        <v>1400</v>
      </c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10"/>
      <c r="V249" s="110"/>
      <c r="W249" s="89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</row>
    <row r="250" spans="1:33" s="32" customFormat="1" ht="165.75" customHeight="1" x14ac:dyDescent="0.25">
      <c r="A250" s="47" t="s">
        <v>549</v>
      </c>
      <c r="B250" s="44" t="s">
        <v>104</v>
      </c>
      <c r="C250" s="44" t="s">
        <v>653</v>
      </c>
      <c r="D250" s="26" t="s">
        <v>117</v>
      </c>
      <c r="E250" s="98">
        <f t="shared" si="32"/>
        <v>800</v>
      </c>
      <c r="F250" s="98">
        <v>800</v>
      </c>
      <c r="G250" s="98"/>
      <c r="H250" s="100"/>
      <c r="I250" s="100">
        <f t="shared" si="33"/>
        <v>800</v>
      </c>
      <c r="J250" s="100">
        <v>800</v>
      </c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10"/>
      <c r="V250" s="110"/>
      <c r="W250" s="89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</row>
    <row r="251" spans="1:33" s="32" customFormat="1" ht="88.15" customHeight="1" x14ac:dyDescent="0.25">
      <c r="A251" s="47" t="s">
        <v>550</v>
      </c>
      <c r="B251" s="44" t="s">
        <v>165</v>
      </c>
      <c r="C251" s="44" t="s">
        <v>230</v>
      </c>
      <c r="D251" s="26" t="s">
        <v>117</v>
      </c>
      <c r="E251" s="98">
        <f t="shared" si="32"/>
        <v>2000</v>
      </c>
      <c r="F251" s="98">
        <v>2000</v>
      </c>
      <c r="G251" s="98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10"/>
      <c r="V251" s="110"/>
      <c r="W251" s="89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</row>
    <row r="252" spans="1:33" s="32" customFormat="1" ht="104.25" customHeight="1" x14ac:dyDescent="0.25">
      <c r="A252" s="47" t="s">
        <v>551</v>
      </c>
      <c r="B252" s="44" t="s">
        <v>166</v>
      </c>
      <c r="C252" s="44" t="s">
        <v>230</v>
      </c>
      <c r="D252" s="26" t="s">
        <v>117</v>
      </c>
      <c r="E252" s="98">
        <f t="shared" si="32"/>
        <v>2000</v>
      </c>
      <c r="F252" s="98">
        <v>2000</v>
      </c>
      <c r="G252" s="98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10"/>
      <c r="V252" s="110"/>
      <c r="W252" s="89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</row>
    <row r="253" spans="1:33" s="32" customFormat="1" ht="69" customHeight="1" x14ac:dyDescent="0.25">
      <c r="A253" s="47" t="s">
        <v>552</v>
      </c>
      <c r="B253" s="44" t="s">
        <v>461</v>
      </c>
      <c r="C253" s="44" t="s">
        <v>646</v>
      </c>
      <c r="D253" s="26"/>
      <c r="E253" s="98"/>
      <c r="F253" s="98"/>
      <c r="G253" s="98"/>
      <c r="H253" s="100"/>
      <c r="I253" s="100">
        <f t="shared" si="33"/>
        <v>4000</v>
      </c>
      <c r="J253" s="100">
        <v>4000</v>
      </c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10"/>
      <c r="V253" s="110"/>
      <c r="W253" s="89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</row>
    <row r="254" spans="1:33" s="32" customFormat="1" ht="67.900000000000006" customHeight="1" x14ac:dyDescent="0.25">
      <c r="A254" s="47" t="s">
        <v>553</v>
      </c>
      <c r="B254" s="44" t="s">
        <v>458</v>
      </c>
      <c r="C254" s="44" t="s">
        <v>646</v>
      </c>
      <c r="D254" s="26"/>
      <c r="E254" s="98"/>
      <c r="F254" s="98"/>
      <c r="G254" s="98"/>
      <c r="H254" s="100"/>
      <c r="I254" s="100">
        <f t="shared" si="33"/>
        <v>4735.18</v>
      </c>
      <c r="J254" s="100">
        <v>4735.18</v>
      </c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10"/>
      <c r="V254" s="110"/>
      <c r="W254" s="89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</row>
    <row r="255" spans="1:33" s="32" customFormat="1" ht="133.5" customHeight="1" x14ac:dyDescent="0.25">
      <c r="A255" s="47" t="s">
        <v>554</v>
      </c>
      <c r="B255" s="44" t="s">
        <v>167</v>
      </c>
      <c r="C255" s="44" t="s">
        <v>231</v>
      </c>
      <c r="D255" s="25" t="s">
        <v>115</v>
      </c>
      <c r="E255" s="98">
        <f t="shared" si="32"/>
        <v>5295.7</v>
      </c>
      <c r="F255" s="98">
        <v>4990</v>
      </c>
      <c r="G255" s="98"/>
      <c r="H255" s="100">
        <v>305.7</v>
      </c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10"/>
      <c r="V255" s="110"/>
      <c r="W255" s="89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</row>
    <row r="256" spans="1:33" s="32" customFormat="1" ht="106.15" customHeight="1" x14ac:dyDescent="0.25">
      <c r="A256" s="47" t="s">
        <v>555</v>
      </c>
      <c r="B256" s="44" t="s">
        <v>111</v>
      </c>
      <c r="C256" s="44" t="s">
        <v>232</v>
      </c>
      <c r="D256" s="25" t="s">
        <v>115</v>
      </c>
      <c r="E256" s="98">
        <f t="shared" si="32"/>
        <v>6661</v>
      </c>
      <c r="F256" s="98">
        <v>6400</v>
      </c>
      <c r="G256" s="98"/>
      <c r="H256" s="100">
        <v>261</v>
      </c>
      <c r="I256" s="100">
        <f t="shared" si="33"/>
        <v>73.099999999999994</v>
      </c>
      <c r="J256" s="100"/>
      <c r="K256" s="100"/>
      <c r="L256" s="100">
        <v>73.099999999999994</v>
      </c>
      <c r="M256" s="100"/>
      <c r="N256" s="100"/>
      <c r="O256" s="100"/>
      <c r="P256" s="100"/>
      <c r="Q256" s="100"/>
      <c r="R256" s="100"/>
      <c r="S256" s="100"/>
      <c r="T256" s="100"/>
      <c r="U256" s="110"/>
      <c r="V256" s="110"/>
      <c r="W256" s="89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</row>
    <row r="257" spans="1:33" s="32" customFormat="1" ht="154.15" customHeight="1" x14ac:dyDescent="0.25">
      <c r="A257" s="47" t="s">
        <v>556</v>
      </c>
      <c r="B257" s="44" t="s">
        <v>103</v>
      </c>
      <c r="C257" s="44" t="s">
        <v>204</v>
      </c>
      <c r="D257" s="15" t="s">
        <v>122</v>
      </c>
      <c r="E257" s="98">
        <f t="shared" si="32"/>
        <v>14117.339</v>
      </c>
      <c r="F257" s="99">
        <v>7398.3389999999999</v>
      </c>
      <c r="G257" s="99"/>
      <c r="H257" s="98">
        <v>6719</v>
      </c>
      <c r="I257" s="100">
        <f t="shared" si="33"/>
        <v>6719</v>
      </c>
      <c r="J257" s="98"/>
      <c r="K257" s="98"/>
      <c r="L257" s="98">
        <v>6719</v>
      </c>
      <c r="M257" s="100">
        <f t="shared" si="34"/>
        <v>6719</v>
      </c>
      <c r="N257" s="98"/>
      <c r="O257" s="98"/>
      <c r="P257" s="98">
        <v>6719</v>
      </c>
      <c r="Q257" s="100">
        <f t="shared" ref="Q257" si="35">R257+S257+T257</f>
        <v>6719</v>
      </c>
      <c r="R257" s="98"/>
      <c r="S257" s="98"/>
      <c r="T257" s="98">
        <v>6719</v>
      </c>
      <c r="U257" s="18"/>
      <c r="V257" s="18"/>
      <c r="W257" s="89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</row>
    <row r="258" spans="1:33" ht="24" customHeight="1" x14ac:dyDescent="0.25">
      <c r="A258" s="146" t="s">
        <v>15</v>
      </c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38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</row>
    <row r="259" spans="1:33" s="32" customFormat="1" ht="116.45" customHeight="1" x14ac:dyDescent="0.25">
      <c r="A259" s="47" t="s">
        <v>557</v>
      </c>
      <c r="B259" s="44" t="s">
        <v>168</v>
      </c>
      <c r="C259" s="44" t="s">
        <v>233</v>
      </c>
      <c r="D259" s="15" t="s">
        <v>100</v>
      </c>
      <c r="E259" s="98">
        <f t="shared" ref="E259:E286" si="36">SUM(F259:H259)</f>
        <v>3500</v>
      </c>
      <c r="F259" s="98">
        <v>3500</v>
      </c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22"/>
      <c r="V259" s="110" t="s">
        <v>20</v>
      </c>
      <c r="W259" s="89"/>
      <c r="X259" s="41"/>
      <c r="Y259" s="41"/>
      <c r="Z259" s="35"/>
      <c r="AA259" s="35"/>
      <c r="AB259" s="35"/>
      <c r="AC259" s="35"/>
      <c r="AD259" s="35"/>
      <c r="AE259" s="35"/>
      <c r="AF259" s="35"/>
      <c r="AG259" s="35"/>
    </row>
    <row r="260" spans="1:33" s="32" customFormat="1" ht="89.45" customHeight="1" x14ac:dyDescent="0.25">
      <c r="A260" s="47" t="s">
        <v>558</v>
      </c>
      <c r="B260" s="44" t="s">
        <v>169</v>
      </c>
      <c r="C260" s="44" t="s">
        <v>234</v>
      </c>
      <c r="D260" s="15" t="s">
        <v>88</v>
      </c>
      <c r="E260" s="98">
        <f t="shared" si="36"/>
        <v>1900</v>
      </c>
      <c r="F260" s="98">
        <v>1900</v>
      </c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22"/>
      <c r="V260" s="110" t="s">
        <v>20</v>
      </c>
      <c r="W260" s="38"/>
      <c r="X260" s="41"/>
      <c r="Y260" s="41"/>
      <c r="Z260" s="35"/>
      <c r="AA260" s="35"/>
      <c r="AB260" s="35"/>
      <c r="AC260" s="35"/>
      <c r="AD260" s="35"/>
      <c r="AE260" s="35"/>
      <c r="AF260" s="35"/>
      <c r="AG260" s="35"/>
    </row>
    <row r="261" spans="1:33" s="32" customFormat="1" ht="82.15" customHeight="1" x14ac:dyDescent="0.25">
      <c r="A261" s="47" t="s">
        <v>559</v>
      </c>
      <c r="B261" s="44" t="s">
        <v>46</v>
      </c>
      <c r="C261" s="44" t="s">
        <v>234</v>
      </c>
      <c r="D261" s="15" t="s">
        <v>88</v>
      </c>
      <c r="E261" s="98">
        <f t="shared" si="36"/>
        <v>1600</v>
      </c>
      <c r="F261" s="98">
        <v>1600</v>
      </c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22"/>
      <c r="V261" s="110" t="s">
        <v>20</v>
      </c>
      <c r="W261" s="38"/>
      <c r="X261" s="41"/>
      <c r="Y261" s="41"/>
      <c r="Z261" s="35"/>
      <c r="AA261" s="35"/>
      <c r="AB261" s="35"/>
      <c r="AC261" s="35"/>
      <c r="AD261" s="35"/>
      <c r="AE261" s="35"/>
      <c r="AF261" s="35"/>
      <c r="AG261" s="35"/>
    </row>
    <row r="262" spans="1:33" s="32" customFormat="1" ht="83.45" customHeight="1" x14ac:dyDescent="0.25">
      <c r="A262" s="47" t="s">
        <v>560</v>
      </c>
      <c r="B262" s="44" t="s">
        <v>170</v>
      </c>
      <c r="C262" s="44" t="s">
        <v>234</v>
      </c>
      <c r="D262" s="15" t="s">
        <v>88</v>
      </c>
      <c r="E262" s="98">
        <f t="shared" si="36"/>
        <v>2500</v>
      </c>
      <c r="F262" s="98">
        <v>2500</v>
      </c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22"/>
      <c r="V262" s="110" t="s">
        <v>20</v>
      </c>
      <c r="W262" s="38"/>
      <c r="X262" s="41"/>
      <c r="Y262" s="41"/>
      <c r="Z262" s="35"/>
      <c r="AA262" s="35"/>
      <c r="AB262" s="35"/>
      <c r="AC262" s="35"/>
      <c r="AD262" s="35"/>
      <c r="AE262" s="35"/>
      <c r="AF262" s="35"/>
      <c r="AG262" s="35"/>
    </row>
    <row r="263" spans="1:33" s="32" customFormat="1" ht="186" customHeight="1" x14ac:dyDescent="0.25">
      <c r="A263" s="47" t="s">
        <v>561</v>
      </c>
      <c r="B263" s="44" t="s">
        <v>107</v>
      </c>
      <c r="C263" s="44" t="s">
        <v>652</v>
      </c>
      <c r="D263" s="15" t="s">
        <v>123</v>
      </c>
      <c r="E263" s="98">
        <f t="shared" si="36"/>
        <v>14110</v>
      </c>
      <c r="F263" s="98">
        <v>10000</v>
      </c>
      <c r="G263" s="98"/>
      <c r="H263" s="98">
        <v>4110</v>
      </c>
      <c r="I263" s="98">
        <f>J263+K263+L263</f>
        <v>5000</v>
      </c>
      <c r="J263" s="98"/>
      <c r="K263" s="98"/>
      <c r="L263" s="98">
        <v>5000</v>
      </c>
      <c r="M263" s="98"/>
      <c r="N263" s="98"/>
      <c r="O263" s="98"/>
      <c r="P263" s="98"/>
      <c r="Q263" s="98"/>
      <c r="R263" s="98"/>
      <c r="S263" s="98"/>
      <c r="T263" s="98"/>
      <c r="U263" s="22"/>
      <c r="V263" s="110"/>
      <c r="W263" s="89"/>
      <c r="X263" s="41"/>
      <c r="Y263" s="41"/>
      <c r="Z263" s="35"/>
      <c r="AA263" s="35"/>
      <c r="AB263" s="35"/>
      <c r="AC263" s="35"/>
      <c r="AD263" s="35"/>
      <c r="AE263" s="35"/>
      <c r="AF263" s="35"/>
      <c r="AG263" s="35"/>
    </row>
    <row r="264" spans="1:33" s="32" customFormat="1" ht="87.75" customHeight="1" x14ac:dyDescent="0.25">
      <c r="A264" s="47" t="s">
        <v>562</v>
      </c>
      <c r="B264" s="44" t="s">
        <v>171</v>
      </c>
      <c r="C264" s="44" t="s">
        <v>202</v>
      </c>
      <c r="D264" s="15" t="s">
        <v>88</v>
      </c>
      <c r="E264" s="98">
        <f t="shared" si="36"/>
        <v>4000</v>
      </c>
      <c r="F264" s="98">
        <v>4000</v>
      </c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22"/>
      <c r="V264" s="110" t="s">
        <v>20</v>
      </c>
      <c r="W264" s="38"/>
      <c r="X264" s="41"/>
      <c r="Y264" s="41"/>
      <c r="Z264" s="35"/>
      <c r="AA264" s="35"/>
      <c r="AB264" s="35"/>
      <c r="AC264" s="35"/>
      <c r="AD264" s="35"/>
      <c r="AE264" s="35"/>
      <c r="AF264" s="35"/>
      <c r="AG264" s="35"/>
    </row>
    <row r="265" spans="1:33" s="32" customFormat="1" ht="100.5" customHeight="1" x14ac:dyDescent="0.25">
      <c r="A265" s="47" t="s">
        <v>563</v>
      </c>
      <c r="B265" s="44" t="s">
        <v>417</v>
      </c>
      <c r="C265" s="44" t="s">
        <v>641</v>
      </c>
      <c r="D265" s="15"/>
      <c r="E265" s="98"/>
      <c r="F265" s="98"/>
      <c r="G265" s="98"/>
      <c r="H265" s="98"/>
      <c r="I265" s="98">
        <f t="shared" ref="I265:I267" si="37">J265+K265+L265</f>
        <v>752</v>
      </c>
      <c r="J265" s="98"/>
      <c r="K265" s="98"/>
      <c r="L265" s="98">
        <v>752</v>
      </c>
      <c r="M265" s="98"/>
      <c r="N265" s="98"/>
      <c r="O265" s="98"/>
      <c r="P265" s="98"/>
      <c r="Q265" s="98"/>
      <c r="R265" s="98"/>
      <c r="S265" s="98"/>
      <c r="T265" s="98"/>
      <c r="U265" s="22"/>
      <c r="V265" s="110"/>
      <c r="W265" s="89"/>
      <c r="X265" s="41"/>
      <c r="Y265" s="41"/>
      <c r="Z265" s="35"/>
      <c r="AA265" s="35"/>
      <c r="AB265" s="35"/>
      <c r="AC265" s="35"/>
      <c r="AD265" s="35"/>
      <c r="AE265" s="35"/>
      <c r="AF265" s="35"/>
      <c r="AG265" s="35"/>
    </row>
    <row r="266" spans="1:33" s="32" customFormat="1" ht="108" customHeight="1" x14ac:dyDescent="0.25">
      <c r="A266" s="47" t="s">
        <v>564</v>
      </c>
      <c r="B266" s="44" t="s">
        <v>172</v>
      </c>
      <c r="C266" s="44" t="s">
        <v>651</v>
      </c>
      <c r="D266" s="15" t="s">
        <v>79</v>
      </c>
      <c r="E266" s="98">
        <f t="shared" si="36"/>
        <v>7500</v>
      </c>
      <c r="F266" s="98">
        <v>7500</v>
      </c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22"/>
      <c r="V266" s="110" t="s">
        <v>20</v>
      </c>
      <c r="W266" s="89"/>
      <c r="X266" s="41"/>
      <c r="Y266" s="41"/>
      <c r="Z266" s="35"/>
      <c r="AA266" s="35"/>
      <c r="AB266" s="35"/>
      <c r="AC266" s="35"/>
      <c r="AD266" s="35"/>
      <c r="AE266" s="35"/>
      <c r="AF266" s="35"/>
      <c r="AG266" s="35"/>
    </row>
    <row r="267" spans="1:33" s="32" customFormat="1" ht="108" customHeight="1" x14ac:dyDescent="0.25">
      <c r="A267" s="47" t="s">
        <v>565</v>
      </c>
      <c r="B267" s="87" t="s">
        <v>474</v>
      </c>
      <c r="C267" s="87" t="s">
        <v>475</v>
      </c>
      <c r="D267" s="15"/>
      <c r="E267" s="98"/>
      <c r="F267" s="98"/>
      <c r="G267" s="98"/>
      <c r="H267" s="98"/>
      <c r="I267" s="98">
        <f t="shared" si="37"/>
        <v>9000</v>
      </c>
      <c r="J267" s="98">
        <v>9000</v>
      </c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22"/>
      <c r="V267" s="110"/>
      <c r="W267" s="89"/>
      <c r="X267" s="41"/>
      <c r="Y267" s="41"/>
      <c r="Z267" s="35"/>
      <c r="AA267" s="35"/>
      <c r="AB267" s="35"/>
      <c r="AC267" s="35"/>
      <c r="AD267" s="35"/>
      <c r="AE267" s="35"/>
      <c r="AF267" s="35"/>
      <c r="AG267" s="35"/>
    </row>
    <row r="268" spans="1:33" s="32" customFormat="1" ht="108" customHeight="1" x14ac:dyDescent="0.25">
      <c r="A268" s="47" t="s">
        <v>566</v>
      </c>
      <c r="B268" s="87" t="s">
        <v>476</v>
      </c>
      <c r="C268" s="87" t="s">
        <v>465</v>
      </c>
      <c r="D268" s="15"/>
      <c r="E268" s="98"/>
      <c r="F268" s="98"/>
      <c r="G268" s="98"/>
      <c r="H268" s="98"/>
      <c r="I268" s="98"/>
      <c r="J268" s="98"/>
      <c r="K268" s="98"/>
      <c r="L268" s="98"/>
      <c r="M268" s="98">
        <f t="shared" ref="M268" si="38">N268+O268+P268</f>
        <v>9000</v>
      </c>
      <c r="N268" s="98">
        <v>9000</v>
      </c>
      <c r="O268" s="98"/>
      <c r="P268" s="98"/>
      <c r="Q268" s="98"/>
      <c r="R268" s="98"/>
      <c r="S268" s="98"/>
      <c r="T268" s="98"/>
      <c r="U268" s="22"/>
      <c r="V268" s="110"/>
      <c r="W268" s="89"/>
      <c r="X268" s="41"/>
      <c r="Y268" s="41"/>
      <c r="Z268" s="35"/>
      <c r="AA268" s="35"/>
      <c r="AB268" s="35"/>
      <c r="AC268" s="35"/>
      <c r="AD268" s="35"/>
      <c r="AE268" s="35"/>
      <c r="AF268" s="35"/>
      <c r="AG268" s="35"/>
    </row>
    <row r="269" spans="1:33" s="32" customFormat="1" ht="122.45" customHeight="1" x14ac:dyDescent="0.25">
      <c r="A269" s="47" t="s">
        <v>567</v>
      </c>
      <c r="B269" s="44" t="s">
        <v>415</v>
      </c>
      <c r="C269" s="44" t="s">
        <v>650</v>
      </c>
      <c r="D269" s="15"/>
      <c r="E269" s="98">
        <f t="shared" si="36"/>
        <v>731</v>
      </c>
      <c r="F269" s="98"/>
      <c r="G269" s="98"/>
      <c r="H269" s="98">
        <v>731</v>
      </c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22"/>
      <c r="V269" s="110"/>
      <c r="W269" s="89"/>
      <c r="X269" s="41"/>
      <c r="Y269" s="41"/>
      <c r="Z269" s="35"/>
      <c r="AA269" s="35"/>
      <c r="AB269" s="35"/>
      <c r="AC269" s="35"/>
      <c r="AD269" s="35"/>
      <c r="AE269" s="35"/>
      <c r="AF269" s="35"/>
      <c r="AG269" s="35"/>
    </row>
    <row r="270" spans="1:33" s="32" customFormat="1" ht="114" customHeight="1" x14ac:dyDescent="0.25">
      <c r="A270" s="47" t="s">
        <v>568</v>
      </c>
      <c r="B270" s="44" t="s">
        <v>649</v>
      </c>
      <c r="C270" s="44" t="s">
        <v>210</v>
      </c>
      <c r="D270" s="15" t="s">
        <v>99</v>
      </c>
      <c r="E270" s="98">
        <f t="shared" si="36"/>
        <v>2192.21</v>
      </c>
      <c r="F270" s="100">
        <v>2192.21</v>
      </c>
      <c r="G270" s="100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22"/>
      <c r="V270" s="110"/>
      <c r="W270" s="89"/>
      <c r="X270" s="41"/>
      <c r="Y270" s="41"/>
      <c r="Z270" s="35"/>
      <c r="AA270" s="35"/>
      <c r="AB270" s="35"/>
      <c r="AC270" s="35"/>
      <c r="AD270" s="35"/>
      <c r="AE270" s="35"/>
      <c r="AF270" s="35"/>
      <c r="AG270" s="35"/>
    </row>
    <row r="271" spans="1:33" s="32" customFormat="1" ht="145.15" customHeight="1" x14ac:dyDescent="0.25">
      <c r="A271" s="47" t="s">
        <v>569</v>
      </c>
      <c r="B271" s="44" t="s">
        <v>416</v>
      </c>
      <c r="C271" s="44" t="s">
        <v>648</v>
      </c>
      <c r="D271" s="15"/>
      <c r="E271" s="98">
        <f t="shared" si="36"/>
        <v>339</v>
      </c>
      <c r="F271" s="100"/>
      <c r="G271" s="100"/>
      <c r="H271" s="98">
        <v>339</v>
      </c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22"/>
      <c r="V271" s="110"/>
      <c r="W271" s="89"/>
      <c r="X271" s="41"/>
      <c r="Y271" s="41"/>
      <c r="Z271" s="35"/>
      <c r="AA271" s="35"/>
      <c r="AB271" s="35"/>
      <c r="AC271" s="35"/>
      <c r="AD271" s="35"/>
      <c r="AE271" s="35"/>
      <c r="AF271" s="35"/>
      <c r="AG271" s="35"/>
    </row>
    <row r="272" spans="1:33" s="32" customFormat="1" ht="88.15" customHeight="1" x14ac:dyDescent="0.25">
      <c r="A272" s="47" t="s">
        <v>570</v>
      </c>
      <c r="B272" s="44" t="s">
        <v>104</v>
      </c>
      <c r="C272" s="44" t="s">
        <v>235</v>
      </c>
      <c r="D272" s="26" t="s">
        <v>117</v>
      </c>
      <c r="E272" s="98">
        <f t="shared" si="36"/>
        <v>500</v>
      </c>
      <c r="F272" s="100">
        <v>500</v>
      </c>
      <c r="G272" s="100"/>
      <c r="H272" s="98"/>
      <c r="I272" s="98">
        <f>SUM(J272:L272)</f>
        <v>1000</v>
      </c>
      <c r="J272" s="98">
        <v>1000</v>
      </c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22"/>
      <c r="V272" s="110"/>
      <c r="W272" s="89"/>
      <c r="X272" s="41"/>
      <c r="Y272" s="41"/>
      <c r="Z272" s="35"/>
      <c r="AA272" s="35"/>
      <c r="AB272" s="35"/>
      <c r="AC272" s="35"/>
      <c r="AD272" s="35"/>
      <c r="AE272" s="35"/>
      <c r="AF272" s="35"/>
      <c r="AG272" s="35"/>
    </row>
    <row r="273" spans="1:33" s="32" customFormat="1" ht="114" customHeight="1" x14ac:dyDescent="0.25">
      <c r="A273" s="47" t="s">
        <v>571</v>
      </c>
      <c r="B273" s="44" t="s">
        <v>414</v>
      </c>
      <c r="C273" s="44" t="s">
        <v>641</v>
      </c>
      <c r="D273" s="15"/>
      <c r="E273" s="98"/>
      <c r="F273" s="100"/>
      <c r="G273" s="100"/>
      <c r="H273" s="98"/>
      <c r="I273" s="98">
        <f>J273+K273+L273</f>
        <v>820</v>
      </c>
      <c r="J273" s="98"/>
      <c r="K273" s="98"/>
      <c r="L273" s="98">
        <v>820</v>
      </c>
      <c r="M273" s="98"/>
      <c r="N273" s="98"/>
      <c r="O273" s="98"/>
      <c r="P273" s="98"/>
      <c r="Q273" s="98"/>
      <c r="R273" s="98"/>
      <c r="S273" s="98"/>
      <c r="T273" s="98"/>
      <c r="U273" s="22"/>
      <c r="V273" s="110"/>
      <c r="W273" s="89"/>
      <c r="X273" s="41"/>
      <c r="Y273" s="41"/>
      <c r="Z273" s="35"/>
      <c r="AA273" s="35"/>
      <c r="AB273" s="35"/>
      <c r="AC273" s="35"/>
      <c r="AD273" s="35"/>
      <c r="AE273" s="35"/>
      <c r="AF273" s="35"/>
      <c r="AG273" s="35"/>
    </row>
    <row r="274" spans="1:33" s="32" customFormat="1" ht="97.9" customHeight="1" x14ac:dyDescent="0.25">
      <c r="A274" s="47" t="s">
        <v>572</v>
      </c>
      <c r="B274" s="44" t="s">
        <v>106</v>
      </c>
      <c r="C274" s="44" t="s">
        <v>230</v>
      </c>
      <c r="D274" s="26" t="s">
        <v>117</v>
      </c>
      <c r="E274" s="98">
        <f t="shared" si="36"/>
        <v>2000</v>
      </c>
      <c r="F274" s="100">
        <v>2000</v>
      </c>
      <c r="G274" s="100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22"/>
      <c r="V274" s="110"/>
      <c r="W274" s="89"/>
      <c r="X274" s="41"/>
      <c r="Y274" s="41"/>
      <c r="Z274" s="35"/>
      <c r="AA274" s="35"/>
      <c r="AB274" s="35"/>
      <c r="AC274" s="35"/>
      <c r="AD274" s="35"/>
      <c r="AE274" s="35"/>
      <c r="AF274" s="35"/>
      <c r="AG274" s="35"/>
    </row>
    <row r="275" spans="1:33" s="32" customFormat="1" ht="67.900000000000006" customHeight="1" x14ac:dyDescent="0.25">
      <c r="A275" s="47" t="s">
        <v>573</v>
      </c>
      <c r="B275" s="44" t="s">
        <v>462</v>
      </c>
      <c r="C275" s="44" t="s">
        <v>646</v>
      </c>
      <c r="D275" s="26"/>
      <c r="E275" s="98"/>
      <c r="F275" s="100"/>
      <c r="G275" s="100"/>
      <c r="H275" s="98"/>
      <c r="I275" s="98">
        <f t="shared" ref="I275:I277" si="39">J275+K275+L275</f>
        <v>4735.18</v>
      </c>
      <c r="J275" s="98">
        <v>4735.18</v>
      </c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22"/>
      <c r="V275" s="110"/>
      <c r="W275" s="89"/>
      <c r="X275" s="41"/>
      <c r="Y275" s="41"/>
      <c r="Z275" s="35"/>
      <c r="AA275" s="35"/>
      <c r="AB275" s="35"/>
      <c r="AC275" s="35"/>
      <c r="AD275" s="35"/>
      <c r="AE275" s="35"/>
      <c r="AF275" s="35"/>
      <c r="AG275" s="35"/>
    </row>
    <row r="276" spans="1:33" s="32" customFormat="1" ht="67.900000000000006" customHeight="1" x14ac:dyDescent="0.25">
      <c r="A276" s="47" t="s">
        <v>574</v>
      </c>
      <c r="B276" s="44" t="s">
        <v>104</v>
      </c>
      <c r="C276" s="44" t="s">
        <v>646</v>
      </c>
      <c r="D276" s="26"/>
      <c r="E276" s="98"/>
      <c r="F276" s="100"/>
      <c r="G276" s="100"/>
      <c r="H276" s="98"/>
      <c r="I276" s="98">
        <f t="shared" si="39"/>
        <v>1000</v>
      </c>
      <c r="J276" s="98">
        <v>1000</v>
      </c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22"/>
      <c r="V276" s="110"/>
      <c r="W276" s="89"/>
      <c r="X276" s="41"/>
      <c r="Y276" s="41"/>
      <c r="Z276" s="35"/>
      <c r="AA276" s="35"/>
      <c r="AB276" s="35"/>
      <c r="AC276" s="35"/>
      <c r="AD276" s="35"/>
      <c r="AE276" s="35"/>
      <c r="AF276" s="35"/>
      <c r="AG276" s="35"/>
    </row>
    <row r="277" spans="1:33" s="32" customFormat="1" ht="77.45" customHeight="1" x14ac:dyDescent="0.25">
      <c r="A277" s="47" t="s">
        <v>575</v>
      </c>
      <c r="B277" s="44" t="s">
        <v>647</v>
      </c>
      <c r="C277" s="44" t="s">
        <v>646</v>
      </c>
      <c r="D277" s="26"/>
      <c r="E277" s="98"/>
      <c r="F277" s="100"/>
      <c r="G277" s="100"/>
      <c r="H277" s="98"/>
      <c r="I277" s="98">
        <f t="shared" si="39"/>
        <v>500</v>
      </c>
      <c r="J277" s="98">
        <v>500</v>
      </c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22"/>
      <c r="V277" s="110"/>
      <c r="W277" s="89"/>
      <c r="X277" s="41"/>
      <c r="Y277" s="41"/>
      <c r="Z277" s="35"/>
      <c r="AA277" s="35"/>
      <c r="AB277" s="35"/>
      <c r="AC277" s="35"/>
      <c r="AD277" s="35"/>
      <c r="AE277" s="35"/>
      <c r="AF277" s="35"/>
      <c r="AG277" s="35"/>
    </row>
    <row r="278" spans="1:33" s="32" customFormat="1" ht="183" customHeight="1" x14ac:dyDescent="0.25">
      <c r="A278" s="47" t="s">
        <v>576</v>
      </c>
      <c r="B278" s="44" t="s">
        <v>173</v>
      </c>
      <c r="C278" s="44" t="s">
        <v>645</v>
      </c>
      <c r="D278" s="26" t="s">
        <v>97</v>
      </c>
      <c r="E278" s="98">
        <f t="shared" si="36"/>
        <v>17000</v>
      </c>
      <c r="F278" s="100">
        <v>17000</v>
      </c>
      <c r="G278" s="100"/>
      <c r="H278" s="98"/>
      <c r="I278" s="98">
        <f>J278+K278+L278</f>
        <v>4700</v>
      </c>
      <c r="J278" s="98"/>
      <c r="K278" s="98"/>
      <c r="L278" s="98">
        <v>4700</v>
      </c>
      <c r="M278" s="98"/>
      <c r="N278" s="98"/>
      <c r="O278" s="98"/>
      <c r="P278" s="98"/>
      <c r="Q278" s="98"/>
      <c r="R278" s="98"/>
      <c r="S278" s="98"/>
      <c r="T278" s="98"/>
      <c r="U278" s="22"/>
      <c r="V278" s="110"/>
      <c r="W278" s="89"/>
      <c r="X278" s="41"/>
      <c r="Y278" s="41"/>
      <c r="Z278" s="35"/>
      <c r="AA278" s="35"/>
      <c r="AB278" s="35"/>
      <c r="AC278" s="35"/>
      <c r="AD278" s="35"/>
      <c r="AE278" s="35"/>
      <c r="AF278" s="35"/>
      <c r="AG278" s="35"/>
    </row>
    <row r="279" spans="1:33" s="32" customFormat="1" ht="117" customHeight="1" x14ac:dyDescent="0.25">
      <c r="A279" s="47" t="s">
        <v>577</v>
      </c>
      <c r="B279" s="44" t="s">
        <v>644</v>
      </c>
      <c r="C279" s="44" t="s">
        <v>641</v>
      </c>
      <c r="D279" s="26"/>
      <c r="E279" s="98"/>
      <c r="F279" s="100"/>
      <c r="G279" s="100"/>
      <c r="H279" s="98"/>
      <c r="I279" s="98">
        <f>J279+K279+L279</f>
        <v>3500</v>
      </c>
      <c r="J279" s="98"/>
      <c r="K279" s="98"/>
      <c r="L279" s="98">
        <v>3500</v>
      </c>
      <c r="M279" s="98"/>
      <c r="N279" s="98"/>
      <c r="O279" s="98"/>
      <c r="P279" s="98"/>
      <c r="Q279" s="98"/>
      <c r="R279" s="98"/>
      <c r="S279" s="98"/>
      <c r="T279" s="98"/>
      <c r="U279" s="22"/>
      <c r="V279" s="110"/>
      <c r="W279" s="89"/>
      <c r="X279" s="41"/>
      <c r="Y279" s="41"/>
      <c r="Z279" s="35"/>
      <c r="AA279" s="35"/>
      <c r="AB279" s="35"/>
      <c r="AC279" s="35"/>
      <c r="AD279" s="35"/>
      <c r="AE279" s="35"/>
      <c r="AF279" s="35"/>
      <c r="AG279" s="35"/>
    </row>
    <row r="280" spans="1:33" s="32" customFormat="1" ht="108.6" customHeight="1" x14ac:dyDescent="0.25">
      <c r="A280" s="47" t="s">
        <v>578</v>
      </c>
      <c r="B280" s="44" t="s">
        <v>418</v>
      </c>
      <c r="C280" s="44" t="s">
        <v>641</v>
      </c>
      <c r="D280" s="26"/>
      <c r="E280" s="98"/>
      <c r="F280" s="100"/>
      <c r="G280" s="100"/>
      <c r="H280" s="98"/>
      <c r="I280" s="98">
        <f>J280+K280+L280</f>
        <v>575</v>
      </c>
      <c r="J280" s="98"/>
      <c r="K280" s="98"/>
      <c r="L280" s="98">
        <v>575</v>
      </c>
      <c r="M280" s="98"/>
      <c r="N280" s="98"/>
      <c r="O280" s="98"/>
      <c r="P280" s="98"/>
      <c r="Q280" s="98"/>
      <c r="R280" s="98"/>
      <c r="S280" s="98"/>
      <c r="T280" s="98"/>
      <c r="U280" s="22"/>
      <c r="V280" s="110"/>
      <c r="W280" s="89"/>
      <c r="X280" s="41"/>
      <c r="Y280" s="41"/>
      <c r="Z280" s="35"/>
      <c r="AA280" s="35"/>
      <c r="AB280" s="35"/>
      <c r="AC280" s="35"/>
      <c r="AD280" s="35"/>
      <c r="AE280" s="35"/>
      <c r="AF280" s="35"/>
      <c r="AG280" s="35"/>
    </row>
    <row r="281" spans="1:33" s="32" customFormat="1" ht="118.15" customHeight="1" x14ac:dyDescent="0.25">
      <c r="A281" s="47" t="s">
        <v>579</v>
      </c>
      <c r="B281" s="44" t="s">
        <v>643</v>
      </c>
      <c r="C281" s="44" t="s">
        <v>641</v>
      </c>
      <c r="D281" s="26"/>
      <c r="E281" s="98"/>
      <c r="F281" s="100"/>
      <c r="G281" s="100"/>
      <c r="H281" s="98"/>
      <c r="I281" s="98">
        <f>J281+K281+L281</f>
        <v>3700</v>
      </c>
      <c r="J281" s="98"/>
      <c r="K281" s="98"/>
      <c r="L281" s="98">
        <v>3700</v>
      </c>
      <c r="M281" s="98"/>
      <c r="N281" s="98"/>
      <c r="O281" s="98"/>
      <c r="P281" s="98"/>
      <c r="Q281" s="98"/>
      <c r="R281" s="98"/>
      <c r="S281" s="98"/>
      <c r="T281" s="98"/>
      <c r="U281" s="22"/>
      <c r="V281" s="110"/>
      <c r="W281" s="89"/>
      <c r="X281" s="41"/>
      <c r="Y281" s="41"/>
      <c r="Z281" s="35"/>
      <c r="AA281" s="35"/>
      <c r="AB281" s="35"/>
      <c r="AC281" s="35"/>
      <c r="AD281" s="35"/>
      <c r="AE281" s="35"/>
      <c r="AF281" s="35"/>
      <c r="AG281" s="35"/>
    </row>
    <row r="282" spans="1:33" s="40" customFormat="1" ht="192" customHeight="1" x14ac:dyDescent="0.25">
      <c r="A282" s="47" t="s">
        <v>580</v>
      </c>
      <c r="B282" s="55" t="s">
        <v>105</v>
      </c>
      <c r="C282" s="55" t="s">
        <v>642</v>
      </c>
      <c r="D282" s="25" t="s">
        <v>115</v>
      </c>
      <c r="E282" s="98">
        <f t="shared" si="36"/>
        <v>20241</v>
      </c>
      <c r="F282" s="102">
        <v>18852</v>
      </c>
      <c r="G282" s="102"/>
      <c r="H282" s="97">
        <v>1389</v>
      </c>
      <c r="I282" s="98">
        <f t="shared" ref="I282:I286" si="40">J282+K282+L282</f>
        <v>4000</v>
      </c>
      <c r="J282" s="97"/>
      <c r="K282" s="97"/>
      <c r="L282" s="97">
        <v>4000</v>
      </c>
      <c r="M282" s="98"/>
      <c r="N282" s="97"/>
      <c r="O282" s="97"/>
      <c r="P282" s="97"/>
      <c r="Q282" s="98"/>
      <c r="R282" s="97"/>
      <c r="S282" s="97"/>
      <c r="T282" s="97"/>
      <c r="U282" s="57"/>
      <c r="V282" s="37"/>
      <c r="W282" s="89"/>
      <c r="X282" s="58"/>
      <c r="Y282" s="58"/>
      <c r="Z282" s="39"/>
      <c r="AA282" s="39"/>
      <c r="AB282" s="39"/>
      <c r="AC282" s="39"/>
      <c r="AD282" s="39"/>
      <c r="AE282" s="39"/>
      <c r="AF282" s="39"/>
      <c r="AG282" s="39"/>
    </row>
    <row r="283" spans="1:33" s="40" customFormat="1" ht="110.45" customHeight="1" x14ac:dyDescent="0.25">
      <c r="A283" s="47" t="s">
        <v>581</v>
      </c>
      <c r="B283" s="55" t="s">
        <v>419</v>
      </c>
      <c r="C283" s="55" t="s">
        <v>641</v>
      </c>
      <c r="D283" s="25"/>
      <c r="E283" s="98">
        <f t="shared" si="36"/>
        <v>7190</v>
      </c>
      <c r="F283" s="102"/>
      <c r="G283" s="102"/>
      <c r="H283" s="97">
        <v>7190</v>
      </c>
      <c r="I283" s="98">
        <f t="shared" si="40"/>
        <v>9963</v>
      </c>
      <c r="J283" s="97"/>
      <c r="K283" s="97"/>
      <c r="L283" s="97">
        <v>9963</v>
      </c>
      <c r="M283" s="98"/>
      <c r="N283" s="97"/>
      <c r="O283" s="97"/>
      <c r="P283" s="97"/>
      <c r="Q283" s="98"/>
      <c r="R283" s="97"/>
      <c r="S283" s="97"/>
      <c r="T283" s="97"/>
      <c r="U283" s="57"/>
      <c r="V283" s="37"/>
      <c r="W283" s="89"/>
      <c r="X283" s="58"/>
      <c r="Y283" s="58"/>
      <c r="Z283" s="39"/>
      <c r="AA283" s="39"/>
      <c r="AB283" s="39"/>
      <c r="AC283" s="39"/>
      <c r="AD283" s="39"/>
      <c r="AE283" s="39"/>
      <c r="AF283" s="39"/>
      <c r="AG283" s="39"/>
    </row>
    <row r="284" spans="1:33" s="40" customFormat="1" ht="115.15" customHeight="1" x14ac:dyDescent="0.25">
      <c r="A284" s="47" t="s">
        <v>582</v>
      </c>
      <c r="B284" s="55" t="s">
        <v>420</v>
      </c>
      <c r="C284" s="55" t="s">
        <v>641</v>
      </c>
      <c r="D284" s="25"/>
      <c r="E284" s="98">
        <f t="shared" si="36"/>
        <v>8530</v>
      </c>
      <c r="F284" s="102"/>
      <c r="G284" s="102"/>
      <c r="H284" s="97">
        <v>8530</v>
      </c>
      <c r="I284" s="98">
        <f t="shared" si="40"/>
        <v>10360</v>
      </c>
      <c r="J284" s="97"/>
      <c r="K284" s="97"/>
      <c r="L284" s="97">
        <v>10360</v>
      </c>
      <c r="M284" s="98"/>
      <c r="N284" s="97"/>
      <c r="O284" s="97"/>
      <c r="P284" s="97"/>
      <c r="Q284" s="98"/>
      <c r="R284" s="97"/>
      <c r="S284" s="97"/>
      <c r="T284" s="97"/>
      <c r="U284" s="57"/>
      <c r="V284" s="37"/>
      <c r="W284" s="89"/>
      <c r="X284" s="58"/>
      <c r="Y284" s="58"/>
      <c r="Z284" s="39"/>
      <c r="AA284" s="39"/>
      <c r="AB284" s="39"/>
      <c r="AC284" s="39"/>
      <c r="AD284" s="39"/>
      <c r="AE284" s="39"/>
      <c r="AF284" s="39"/>
      <c r="AG284" s="39"/>
    </row>
    <row r="285" spans="1:33" s="40" customFormat="1" ht="111.6" customHeight="1" x14ac:dyDescent="0.25">
      <c r="A285" s="47" t="s">
        <v>583</v>
      </c>
      <c r="B285" s="55" t="s">
        <v>421</v>
      </c>
      <c r="C285" s="55" t="s">
        <v>641</v>
      </c>
      <c r="D285" s="25"/>
      <c r="E285" s="98">
        <f t="shared" si="36"/>
        <v>5165</v>
      </c>
      <c r="F285" s="102"/>
      <c r="G285" s="102"/>
      <c r="H285" s="97">
        <v>5165</v>
      </c>
      <c r="I285" s="98">
        <f t="shared" si="40"/>
        <v>5000</v>
      </c>
      <c r="J285" s="97"/>
      <c r="K285" s="97"/>
      <c r="L285" s="97">
        <v>5000</v>
      </c>
      <c r="M285" s="98"/>
      <c r="N285" s="97"/>
      <c r="O285" s="97"/>
      <c r="P285" s="97"/>
      <c r="Q285" s="98"/>
      <c r="R285" s="97"/>
      <c r="S285" s="97"/>
      <c r="T285" s="97"/>
      <c r="U285" s="57"/>
      <c r="V285" s="37"/>
      <c r="W285" s="89"/>
      <c r="X285" s="58"/>
      <c r="Y285" s="58"/>
      <c r="Z285" s="39"/>
      <c r="AA285" s="39"/>
      <c r="AB285" s="39"/>
      <c r="AC285" s="39"/>
      <c r="AD285" s="39"/>
      <c r="AE285" s="39"/>
      <c r="AF285" s="39"/>
      <c r="AG285" s="39"/>
    </row>
    <row r="286" spans="1:33" s="32" customFormat="1" ht="264.60000000000002" customHeight="1" x14ac:dyDescent="0.25">
      <c r="A286" s="47" t="s">
        <v>584</v>
      </c>
      <c r="B286" s="44" t="s">
        <v>103</v>
      </c>
      <c r="C286" s="44" t="s">
        <v>640</v>
      </c>
      <c r="D286" s="15" t="s">
        <v>124</v>
      </c>
      <c r="E286" s="98">
        <f t="shared" si="36"/>
        <v>36119.782999999996</v>
      </c>
      <c r="F286" s="99">
        <v>20135.782999999999</v>
      </c>
      <c r="G286" s="99"/>
      <c r="H286" s="98">
        <v>15984</v>
      </c>
      <c r="I286" s="98">
        <f t="shared" si="40"/>
        <v>15984</v>
      </c>
      <c r="J286" s="98"/>
      <c r="K286" s="98"/>
      <c r="L286" s="98">
        <v>15984</v>
      </c>
      <c r="M286" s="98"/>
      <c r="N286" s="98"/>
      <c r="O286" s="98"/>
      <c r="P286" s="98"/>
      <c r="Q286" s="98"/>
      <c r="R286" s="98"/>
      <c r="S286" s="98"/>
      <c r="T286" s="98"/>
      <c r="U286" s="18"/>
      <c r="V286" s="18"/>
      <c r="W286" s="89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</row>
    <row r="287" spans="1:33" s="32" customFormat="1" ht="87.75" customHeight="1" x14ac:dyDescent="0.25">
      <c r="A287" s="47" t="s">
        <v>585</v>
      </c>
      <c r="B287" s="44" t="s">
        <v>638</v>
      </c>
      <c r="C287" s="44" t="s">
        <v>639</v>
      </c>
      <c r="D287" s="15"/>
      <c r="E287" s="98"/>
      <c r="F287" s="99"/>
      <c r="G287" s="99"/>
      <c r="H287" s="98"/>
      <c r="I287" s="98">
        <f>SUM(J287:L287)</f>
        <v>15000</v>
      </c>
      <c r="J287" s="98">
        <v>15000</v>
      </c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18"/>
      <c r="V287" s="18"/>
      <c r="W287" s="89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</row>
    <row r="288" spans="1:33" ht="21.6" customHeight="1" x14ac:dyDescent="0.25">
      <c r="A288" s="147" t="s">
        <v>16</v>
      </c>
      <c r="B288" s="147"/>
      <c r="C288" s="147"/>
      <c r="D288" s="147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38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</row>
    <row r="289" spans="1:33" s="32" customFormat="1" ht="87.75" customHeight="1" x14ac:dyDescent="0.25">
      <c r="A289" s="47" t="s">
        <v>586</v>
      </c>
      <c r="B289" s="44" t="s">
        <v>174</v>
      </c>
      <c r="C289" s="44" t="s">
        <v>637</v>
      </c>
      <c r="D289" s="15" t="s">
        <v>101</v>
      </c>
      <c r="E289" s="98">
        <f t="shared" ref="E289:E302" si="41">SUM(F289:H289)</f>
        <v>94748</v>
      </c>
      <c r="F289" s="98">
        <v>94748</v>
      </c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18"/>
      <c r="V289" s="110" t="s">
        <v>20</v>
      </c>
      <c r="W289" s="89"/>
      <c r="X289" s="34"/>
      <c r="Y289" s="35"/>
      <c r="Z289" s="35"/>
      <c r="AA289" s="35"/>
      <c r="AB289" s="35"/>
      <c r="AC289" s="35"/>
      <c r="AD289" s="35"/>
      <c r="AE289" s="35"/>
      <c r="AF289" s="35"/>
      <c r="AG289" s="35"/>
    </row>
    <row r="290" spans="1:33" s="32" customFormat="1" ht="66" customHeight="1" x14ac:dyDescent="0.25">
      <c r="A290" s="47" t="s">
        <v>587</v>
      </c>
      <c r="B290" s="44" t="s">
        <v>384</v>
      </c>
      <c r="C290" s="44" t="s">
        <v>382</v>
      </c>
      <c r="D290" s="15"/>
      <c r="E290" s="98">
        <f t="shared" si="41"/>
        <v>0</v>
      </c>
      <c r="F290" s="98"/>
      <c r="G290" s="98"/>
      <c r="H290" s="98"/>
      <c r="I290" s="98">
        <f t="shared" ref="I290:I299" si="42">SUM(J290:L290)</f>
        <v>27077.75</v>
      </c>
      <c r="J290" s="98">
        <v>27077.75</v>
      </c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18"/>
      <c r="V290" s="110"/>
      <c r="W290" s="89"/>
      <c r="X290" s="34"/>
      <c r="Y290" s="35"/>
      <c r="Z290" s="35"/>
      <c r="AA290" s="35"/>
      <c r="AB290" s="35"/>
      <c r="AC290" s="35"/>
      <c r="AD290" s="35"/>
      <c r="AE290" s="35"/>
      <c r="AF290" s="35"/>
      <c r="AG290" s="35"/>
    </row>
    <row r="291" spans="1:33" s="32" customFormat="1" ht="88.5" customHeight="1" x14ac:dyDescent="0.25">
      <c r="A291" s="47" t="s">
        <v>588</v>
      </c>
      <c r="B291" s="44" t="s">
        <v>175</v>
      </c>
      <c r="C291" s="44" t="s">
        <v>236</v>
      </c>
      <c r="D291" s="23" t="s">
        <v>88</v>
      </c>
      <c r="E291" s="98">
        <f t="shared" si="41"/>
        <v>3500</v>
      </c>
      <c r="F291" s="98">
        <v>3500</v>
      </c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18"/>
      <c r="V291" s="110" t="s">
        <v>20</v>
      </c>
      <c r="W291" s="89"/>
      <c r="X291" s="41"/>
      <c r="Y291" s="41"/>
      <c r="Z291" s="35"/>
      <c r="AA291" s="35"/>
      <c r="AB291" s="35"/>
      <c r="AC291" s="35"/>
      <c r="AD291" s="35"/>
      <c r="AE291" s="35"/>
      <c r="AF291" s="35"/>
      <c r="AG291" s="35"/>
    </row>
    <row r="292" spans="1:33" s="32" customFormat="1" ht="88.5" customHeight="1" x14ac:dyDescent="0.25">
      <c r="A292" s="47" t="s">
        <v>589</v>
      </c>
      <c r="B292" s="44" t="s">
        <v>131</v>
      </c>
      <c r="C292" s="44" t="s">
        <v>236</v>
      </c>
      <c r="D292" s="23" t="s">
        <v>88</v>
      </c>
      <c r="E292" s="98">
        <f t="shared" si="41"/>
        <v>2400</v>
      </c>
      <c r="F292" s="98">
        <v>2400</v>
      </c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18"/>
      <c r="V292" s="110"/>
      <c r="W292" s="89"/>
      <c r="X292" s="41"/>
      <c r="Y292" s="41"/>
      <c r="Z292" s="35"/>
      <c r="AA292" s="35"/>
      <c r="AB292" s="35"/>
      <c r="AC292" s="35"/>
      <c r="AD292" s="35"/>
      <c r="AE292" s="35"/>
      <c r="AF292" s="35"/>
      <c r="AG292" s="35"/>
    </row>
    <row r="293" spans="1:33" s="32" customFormat="1" ht="88.5" customHeight="1" x14ac:dyDescent="0.25">
      <c r="A293" s="47" t="s">
        <v>590</v>
      </c>
      <c r="B293" s="44" t="s">
        <v>132</v>
      </c>
      <c r="C293" s="44" t="s">
        <v>236</v>
      </c>
      <c r="D293" s="23" t="s">
        <v>88</v>
      </c>
      <c r="E293" s="98">
        <f t="shared" si="41"/>
        <v>4100</v>
      </c>
      <c r="F293" s="98">
        <v>4100</v>
      </c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18"/>
      <c r="V293" s="110"/>
      <c r="W293" s="89"/>
      <c r="X293" s="41"/>
      <c r="Y293" s="41"/>
      <c r="Z293" s="35"/>
      <c r="AA293" s="35"/>
      <c r="AB293" s="35"/>
      <c r="AC293" s="35"/>
      <c r="AD293" s="35"/>
      <c r="AE293" s="35"/>
      <c r="AF293" s="35"/>
      <c r="AG293" s="35"/>
    </row>
    <row r="294" spans="1:33" s="32" customFormat="1" ht="143.44999999999999" customHeight="1" x14ac:dyDescent="0.25">
      <c r="A294" s="47" t="s">
        <v>591</v>
      </c>
      <c r="B294" s="44" t="s">
        <v>104</v>
      </c>
      <c r="C294" s="44" t="s">
        <v>636</v>
      </c>
      <c r="D294" s="26" t="s">
        <v>117</v>
      </c>
      <c r="E294" s="98">
        <f t="shared" si="41"/>
        <v>600</v>
      </c>
      <c r="F294" s="98">
        <v>600</v>
      </c>
      <c r="G294" s="98"/>
      <c r="H294" s="98"/>
      <c r="I294" s="98">
        <f t="shared" si="42"/>
        <v>200</v>
      </c>
      <c r="J294" s="98">
        <v>200</v>
      </c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18"/>
      <c r="V294" s="110"/>
      <c r="W294" s="89"/>
      <c r="X294" s="41"/>
      <c r="Y294" s="41"/>
      <c r="Z294" s="35"/>
      <c r="AA294" s="35"/>
      <c r="AB294" s="35"/>
      <c r="AC294" s="35"/>
      <c r="AD294" s="35"/>
      <c r="AE294" s="35"/>
      <c r="AF294" s="35"/>
      <c r="AG294" s="35"/>
    </row>
    <row r="295" spans="1:33" s="32" customFormat="1" ht="159" customHeight="1" x14ac:dyDescent="0.25">
      <c r="A295" s="47" t="s">
        <v>592</v>
      </c>
      <c r="B295" s="44" t="s">
        <v>463</v>
      </c>
      <c r="C295" s="44" t="s">
        <v>636</v>
      </c>
      <c r="D295" s="26"/>
      <c r="E295" s="98">
        <f t="shared" si="41"/>
        <v>2192.21</v>
      </c>
      <c r="F295" s="98">
        <v>2192.21</v>
      </c>
      <c r="G295" s="98"/>
      <c r="H295" s="98"/>
      <c r="I295" s="98">
        <f>SUM(J295:L295)</f>
        <v>2367.59</v>
      </c>
      <c r="J295" s="98">
        <v>2367.59</v>
      </c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18"/>
      <c r="V295" s="110"/>
      <c r="W295" s="89"/>
      <c r="X295" s="41"/>
      <c r="Y295" s="41"/>
      <c r="Z295" s="35"/>
      <c r="AA295" s="35"/>
      <c r="AB295" s="35"/>
      <c r="AC295" s="35"/>
      <c r="AD295" s="35"/>
      <c r="AE295" s="35"/>
      <c r="AF295" s="35"/>
      <c r="AG295" s="35"/>
    </row>
    <row r="296" spans="1:33" s="32" customFormat="1" ht="88.5" customHeight="1" x14ac:dyDescent="0.25">
      <c r="A296" s="47" t="s">
        <v>593</v>
      </c>
      <c r="B296" s="44" t="s">
        <v>635</v>
      </c>
      <c r="C296" s="44" t="s">
        <v>634</v>
      </c>
      <c r="D296" s="26"/>
      <c r="E296" s="98">
        <f t="shared" si="41"/>
        <v>30000</v>
      </c>
      <c r="F296" s="98">
        <v>30000</v>
      </c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18"/>
      <c r="V296" s="110"/>
      <c r="W296" s="89"/>
      <c r="X296" s="41"/>
      <c r="Y296" s="41"/>
      <c r="Z296" s="35"/>
      <c r="AA296" s="35"/>
      <c r="AB296" s="35"/>
      <c r="AC296" s="35"/>
      <c r="AD296" s="35"/>
      <c r="AE296" s="35"/>
      <c r="AF296" s="35"/>
      <c r="AG296" s="35"/>
    </row>
    <row r="297" spans="1:33" s="32" customFormat="1" ht="106.9" customHeight="1" x14ac:dyDescent="0.25">
      <c r="A297" s="47" t="s">
        <v>594</v>
      </c>
      <c r="B297" s="44" t="s">
        <v>176</v>
      </c>
      <c r="C297" s="44" t="s">
        <v>237</v>
      </c>
      <c r="D297" s="23" t="s">
        <v>102</v>
      </c>
      <c r="E297" s="98">
        <f t="shared" si="41"/>
        <v>1200</v>
      </c>
      <c r="F297" s="98">
        <v>1200</v>
      </c>
      <c r="G297" s="98"/>
      <c r="H297" s="98"/>
      <c r="I297" s="98">
        <f t="shared" si="42"/>
        <v>655</v>
      </c>
      <c r="J297" s="98"/>
      <c r="K297" s="98"/>
      <c r="L297" s="98">
        <v>655</v>
      </c>
      <c r="M297" s="98"/>
      <c r="N297" s="98"/>
      <c r="O297" s="98"/>
      <c r="P297" s="98"/>
      <c r="Q297" s="98"/>
      <c r="R297" s="98"/>
      <c r="S297" s="98"/>
      <c r="T297" s="98"/>
      <c r="U297" s="18"/>
      <c r="V297" s="110" t="s">
        <v>20</v>
      </c>
      <c r="W297" s="89"/>
      <c r="X297" s="41"/>
      <c r="Y297" s="41"/>
      <c r="Z297" s="35"/>
      <c r="AA297" s="35"/>
      <c r="AB297" s="35"/>
      <c r="AC297" s="35"/>
      <c r="AD297" s="35"/>
      <c r="AE297" s="35"/>
      <c r="AF297" s="35"/>
      <c r="AG297" s="35"/>
    </row>
    <row r="298" spans="1:33" s="32" customFormat="1" ht="88.5" customHeight="1" x14ac:dyDescent="0.25">
      <c r="A298" s="47" t="s">
        <v>595</v>
      </c>
      <c r="B298" s="44" t="s">
        <v>177</v>
      </c>
      <c r="C298" s="44" t="s">
        <v>238</v>
      </c>
      <c r="D298" s="23" t="s">
        <v>79</v>
      </c>
      <c r="E298" s="98">
        <f t="shared" si="41"/>
        <v>8200</v>
      </c>
      <c r="F298" s="98">
        <v>8200</v>
      </c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18"/>
      <c r="V298" s="110" t="s">
        <v>20</v>
      </c>
      <c r="W298" s="89"/>
      <c r="X298" s="41"/>
      <c r="Y298" s="41"/>
      <c r="Z298" s="35"/>
      <c r="AA298" s="35"/>
      <c r="AB298" s="35"/>
      <c r="AC298" s="35"/>
      <c r="AD298" s="35"/>
      <c r="AE298" s="35"/>
      <c r="AF298" s="35"/>
      <c r="AG298" s="35"/>
    </row>
    <row r="299" spans="1:33" s="32" customFormat="1" ht="88.5" customHeight="1" x14ac:dyDescent="0.25">
      <c r="A299" s="47" t="s">
        <v>596</v>
      </c>
      <c r="B299" s="87" t="s">
        <v>477</v>
      </c>
      <c r="C299" s="87" t="s">
        <v>475</v>
      </c>
      <c r="D299" s="23"/>
      <c r="E299" s="98"/>
      <c r="F299" s="98"/>
      <c r="G299" s="98"/>
      <c r="H299" s="98"/>
      <c r="I299" s="98">
        <f t="shared" si="42"/>
        <v>9000</v>
      </c>
      <c r="J299" s="98">
        <v>9000</v>
      </c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18"/>
      <c r="V299" s="110"/>
      <c r="W299" s="89"/>
      <c r="X299" s="41"/>
      <c r="Y299" s="41"/>
      <c r="Z299" s="35"/>
      <c r="AA299" s="35"/>
      <c r="AB299" s="35"/>
      <c r="AC299" s="35"/>
      <c r="AD299" s="35"/>
      <c r="AE299" s="35"/>
      <c r="AF299" s="35"/>
      <c r="AG299" s="35"/>
    </row>
    <row r="300" spans="1:33" s="32" customFormat="1" ht="100.15" customHeight="1" x14ac:dyDescent="0.25">
      <c r="A300" s="47" t="s">
        <v>597</v>
      </c>
      <c r="B300" s="87" t="s">
        <v>478</v>
      </c>
      <c r="C300" s="87" t="s">
        <v>465</v>
      </c>
      <c r="D300" s="23"/>
      <c r="E300" s="98"/>
      <c r="F300" s="98"/>
      <c r="G300" s="98"/>
      <c r="H300" s="98"/>
      <c r="I300" s="98"/>
      <c r="J300" s="98"/>
      <c r="K300" s="98"/>
      <c r="L300" s="98"/>
      <c r="M300" s="98">
        <f t="shared" ref="M300:M303" si="43">N300+O300+P300</f>
        <v>9000</v>
      </c>
      <c r="N300" s="98">
        <v>9000</v>
      </c>
      <c r="O300" s="98"/>
      <c r="P300" s="98"/>
      <c r="Q300" s="98"/>
      <c r="R300" s="98"/>
      <c r="S300" s="98"/>
      <c r="T300" s="98"/>
      <c r="U300" s="18"/>
      <c r="V300" s="110"/>
      <c r="W300" s="89"/>
      <c r="X300" s="41"/>
      <c r="Y300" s="41"/>
      <c r="Z300" s="35"/>
      <c r="AA300" s="35"/>
      <c r="AB300" s="35"/>
      <c r="AC300" s="35"/>
      <c r="AD300" s="35"/>
      <c r="AE300" s="35"/>
      <c r="AF300" s="35"/>
      <c r="AG300" s="35"/>
    </row>
    <row r="301" spans="1:33" s="32" customFormat="1" ht="159" customHeight="1" x14ac:dyDescent="0.25">
      <c r="A301" s="47" t="s">
        <v>598</v>
      </c>
      <c r="B301" s="44" t="s">
        <v>744</v>
      </c>
      <c r="C301" s="44" t="s">
        <v>239</v>
      </c>
      <c r="D301" s="15" t="s">
        <v>87</v>
      </c>
      <c r="E301" s="98"/>
      <c r="F301" s="98"/>
      <c r="G301" s="98"/>
      <c r="H301" s="98"/>
      <c r="I301" s="98">
        <f>SUM(J301:L301)</f>
        <v>7000</v>
      </c>
      <c r="J301" s="98">
        <v>7000</v>
      </c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110" t="s">
        <v>17</v>
      </c>
      <c r="V301" s="18" t="s">
        <v>5</v>
      </c>
      <c r="W301" s="89"/>
      <c r="X301" s="41"/>
      <c r="Y301" s="41"/>
      <c r="Z301" s="35"/>
      <c r="AA301" s="35"/>
      <c r="AB301" s="35"/>
      <c r="AC301" s="35"/>
      <c r="AD301" s="35"/>
      <c r="AE301" s="35"/>
      <c r="AF301" s="35"/>
      <c r="AG301" s="35"/>
    </row>
    <row r="302" spans="1:33" s="32" customFormat="1" ht="165.75" customHeight="1" x14ac:dyDescent="0.25">
      <c r="A302" s="47" t="s">
        <v>599</v>
      </c>
      <c r="B302" s="44" t="s">
        <v>103</v>
      </c>
      <c r="C302" s="44" t="s">
        <v>204</v>
      </c>
      <c r="D302" s="15" t="s">
        <v>125</v>
      </c>
      <c r="E302" s="98">
        <f t="shared" si="41"/>
        <v>23467.614000000001</v>
      </c>
      <c r="F302" s="99">
        <v>10548.614</v>
      </c>
      <c r="G302" s="99"/>
      <c r="H302" s="98">
        <v>12919</v>
      </c>
      <c r="I302" s="98">
        <f t="shared" ref="I302" si="44">SUM(J302:L302)</f>
        <v>23467</v>
      </c>
      <c r="J302" s="98">
        <v>10548</v>
      </c>
      <c r="K302" s="98"/>
      <c r="L302" s="98">
        <v>12919</v>
      </c>
      <c r="M302" s="98">
        <f t="shared" si="43"/>
        <v>23467</v>
      </c>
      <c r="N302" s="98">
        <v>10548</v>
      </c>
      <c r="O302" s="98"/>
      <c r="P302" s="98">
        <v>12919</v>
      </c>
      <c r="Q302" s="98">
        <f t="shared" ref="Q302" si="45">R302+S302+T302</f>
        <v>23467</v>
      </c>
      <c r="R302" s="98">
        <v>10548</v>
      </c>
      <c r="S302" s="98"/>
      <c r="T302" s="98">
        <v>12919</v>
      </c>
      <c r="U302" s="18"/>
      <c r="V302" s="18"/>
      <c r="W302" s="89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</row>
    <row r="303" spans="1:33" ht="126" x14ac:dyDescent="0.25">
      <c r="A303" s="47" t="s">
        <v>600</v>
      </c>
      <c r="B303" s="83" t="s">
        <v>405</v>
      </c>
      <c r="C303" s="83" t="s">
        <v>396</v>
      </c>
      <c r="D303" s="15"/>
      <c r="E303" s="98"/>
      <c r="F303" s="97"/>
      <c r="G303" s="98"/>
      <c r="H303" s="98"/>
      <c r="I303" s="98"/>
      <c r="J303" s="98"/>
      <c r="K303" s="98"/>
      <c r="L303" s="98"/>
      <c r="M303" s="98">
        <f t="shared" si="43"/>
        <v>3000</v>
      </c>
      <c r="N303" s="98">
        <v>3000</v>
      </c>
      <c r="O303" s="98"/>
      <c r="P303" s="98"/>
      <c r="Q303" s="98"/>
      <c r="R303" s="98"/>
      <c r="S303" s="98"/>
      <c r="T303" s="98"/>
      <c r="U303" s="125"/>
      <c r="V303" s="125"/>
      <c r="W303" s="89"/>
    </row>
    <row r="304" spans="1:33" ht="57" customHeight="1" x14ac:dyDescent="0.25"/>
    <row r="305" spans="1:20" ht="51" customHeight="1" x14ac:dyDescent="0.25">
      <c r="A305" s="128"/>
      <c r="B305" s="128"/>
      <c r="S305" s="132" t="s">
        <v>745</v>
      </c>
      <c r="T305" s="132"/>
    </row>
    <row r="306" spans="1:20" x14ac:dyDescent="0.25">
      <c r="A306" s="50"/>
      <c r="B306" s="50"/>
    </row>
  </sheetData>
  <mergeCells count="44">
    <mergeCell ref="B19:D19"/>
    <mergeCell ref="A35:V35"/>
    <mergeCell ref="B31:D31"/>
    <mergeCell ref="B21:V21"/>
    <mergeCell ref="B30:V30"/>
    <mergeCell ref="B22:D22"/>
    <mergeCell ref="Q1:T1"/>
    <mergeCell ref="A258:V258"/>
    <mergeCell ref="A288:V288"/>
    <mergeCell ref="A239:V239"/>
    <mergeCell ref="A40:V40"/>
    <mergeCell ref="A60:V60"/>
    <mergeCell ref="A51:V51"/>
    <mergeCell ref="A105:V105"/>
    <mergeCell ref="A196:V196"/>
    <mergeCell ref="A145:V145"/>
    <mergeCell ref="A68:V68"/>
    <mergeCell ref="A77:V77"/>
    <mergeCell ref="A84:V84"/>
    <mergeCell ref="B104:D104"/>
    <mergeCell ref="B92:V92"/>
    <mergeCell ref="B39:D39"/>
    <mergeCell ref="A2:V2"/>
    <mergeCell ref="B6:D6"/>
    <mergeCell ref="C3:C5"/>
    <mergeCell ref="D3:D5"/>
    <mergeCell ref="V3:V5"/>
    <mergeCell ref="E3:T3"/>
    <mergeCell ref="S305:T305"/>
    <mergeCell ref="B18:V18"/>
    <mergeCell ref="U3:U5"/>
    <mergeCell ref="A3:A5"/>
    <mergeCell ref="B3:B5"/>
    <mergeCell ref="E4:H4"/>
    <mergeCell ref="I4:L4"/>
    <mergeCell ref="M4:P4"/>
    <mergeCell ref="Q4:T4"/>
    <mergeCell ref="B12:V12"/>
    <mergeCell ref="B13:D13"/>
    <mergeCell ref="B7:T7"/>
    <mergeCell ref="B8:D8"/>
    <mergeCell ref="A10:T10"/>
    <mergeCell ref="B38:V38"/>
    <mergeCell ref="A32:V32"/>
  </mergeCells>
  <printOptions horizontalCentered="1" verticalCentered="1"/>
  <pageMargins left="0.23622047244094491" right="0.31496062992125984" top="0.23622047244094491" bottom="0.15748031496062992" header="0.15748031496062992" footer="0.15748031496062992"/>
  <pageSetup paperSize="9" scale="41" fitToHeight="0" orientation="landscape" r:id="rId1"/>
  <rowBreaks count="2" manualBreakCount="2">
    <brk id="233" max="20" man="1"/>
    <brk id="285" max="20" man="1"/>
  </rowBreaks>
  <colBreaks count="1" manualBreakCount="1">
    <brk id="20" max="3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11" sqref="E11"/>
    </sheetView>
  </sheetViews>
  <sheetFormatPr defaultRowHeight="15" x14ac:dyDescent="0.25"/>
  <cols>
    <col min="1" max="1" width="15" customWidth="1"/>
    <col min="2" max="2" width="16.7109375" customWidth="1"/>
    <col min="3" max="3" width="15.7109375" customWidth="1"/>
    <col min="4" max="4" width="15.7109375" style="21" customWidth="1"/>
    <col min="5" max="5" width="16.7109375" customWidth="1"/>
  </cols>
  <sheetData>
    <row r="1" spans="1:5" ht="32.25" thickBot="1" x14ac:dyDescent="0.3">
      <c r="A1" s="51" t="s">
        <v>179</v>
      </c>
      <c r="B1" s="152" t="s">
        <v>181</v>
      </c>
      <c r="C1" s="153"/>
      <c r="D1" s="153"/>
      <c r="E1" s="154"/>
    </row>
    <row r="2" spans="1:5" ht="48" thickBot="1" x14ac:dyDescent="0.3">
      <c r="A2" s="52" t="s">
        <v>180</v>
      </c>
      <c r="B2" s="53" t="s">
        <v>140</v>
      </c>
      <c r="C2" s="53" t="s">
        <v>182</v>
      </c>
      <c r="D2" s="73" t="s">
        <v>344</v>
      </c>
      <c r="E2" s="53" t="s">
        <v>183</v>
      </c>
    </row>
    <row r="3" spans="1:5" ht="16.5" thickBot="1" x14ac:dyDescent="0.3">
      <c r="A3" s="52" t="s">
        <v>184</v>
      </c>
      <c r="B3" s="54">
        <f>C3+E3+D3</f>
        <v>4424159.9469999997</v>
      </c>
      <c r="C3" s="54">
        <f>'КЭР - бюджет РТ'!F6</f>
        <v>2736006.0919999997</v>
      </c>
      <c r="D3" s="54">
        <f>'КЭР - бюджет РТ'!G6</f>
        <v>700451.745</v>
      </c>
      <c r="E3" s="54">
        <f>'КЭР - бюджет РТ'!H6</f>
        <v>987702.1100000001</v>
      </c>
    </row>
    <row r="4" spans="1:5" ht="16.5" thickBot="1" x14ac:dyDescent="0.3">
      <c r="A4" s="52" t="s">
        <v>185</v>
      </c>
      <c r="B4" s="54">
        <f t="shared" ref="B4:B6" si="0">C4+E4+D4</f>
        <v>6630161.3649999984</v>
      </c>
      <c r="C4" s="54">
        <f>'КЭР - бюджет РТ'!J6</f>
        <v>4827906.7059999993</v>
      </c>
      <c r="D4" s="54">
        <f>'КЭР - бюджет РТ'!K6</f>
        <v>1076059.429</v>
      </c>
      <c r="E4" s="54">
        <f>'КЭР - бюджет РТ'!L6</f>
        <v>726195.23</v>
      </c>
    </row>
    <row r="5" spans="1:5" ht="16.5" thickBot="1" x14ac:dyDescent="0.3">
      <c r="A5" s="52" t="s">
        <v>186</v>
      </c>
      <c r="B5" s="54">
        <f t="shared" si="0"/>
        <v>1184031.1039999998</v>
      </c>
      <c r="C5" s="54">
        <f>'КЭР - бюджет РТ'!N6</f>
        <v>650193.91999999993</v>
      </c>
      <c r="D5" s="54">
        <f>'КЭР - бюджет РТ'!O6</f>
        <v>44545.184000000001</v>
      </c>
      <c r="E5" s="54">
        <f>'КЭР - бюджет РТ'!P6</f>
        <v>489292</v>
      </c>
    </row>
    <row r="6" spans="1:5" ht="16.5" thickBot="1" x14ac:dyDescent="0.3">
      <c r="A6" s="52" t="s">
        <v>187</v>
      </c>
      <c r="B6" s="54">
        <f t="shared" si="0"/>
        <v>990751.78399999999</v>
      </c>
      <c r="C6" s="54">
        <f>'КЭР - бюджет РТ'!R6</f>
        <v>506414.6</v>
      </c>
      <c r="D6" s="54">
        <f>'КЭР - бюджет РТ'!S6</f>
        <v>44545.184000000001</v>
      </c>
      <c r="E6" s="54">
        <f>'КЭР - бюджет РТ'!T6</f>
        <v>439792</v>
      </c>
    </row>
    <row r="7" spans="1:5" ht="16.5" thickBot="1" x14ac:dyDescent="0.3">
      <c r="A7" s="52" t="s">
        <v>188</v>
      </c>
      <c r="B7" s="54">
        <f>SUM(B3:B6)</f>
        <v>13229104.199999999</v>
      </c>
      <c r="C7" s="54">
        <f>SUM(C3:C6)</f>
        <v>8720521.3179999981</v>
      </c>
      <c r="D7" s="54">
        <f>SUM(D3:D6)</f>
        <v>1865601.5419999999</v>
      </c>
      <c r="E7" s="54">
        <f>SUM(E3:E6)</f>
        <v>2642981.34</v>
      </c>
    </row>
  </sheetData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Свод в программу (2)</vt:lpstr>
      <vt:lpstr>КЭР - бюджет РТ</vt:lpstr>
      <vt:lpstr>Лист1</vt:lpstr>
      <vt:lpstr>'КЭР - бюджет РТ'!Заголовки_для_печати</vt:lpstr>
      <vt:lpstr>'Свод в программу (2)'!Заголовки_для_печати</vt:lpstr>
      <vt:lpstr>'КЭР - бюджет РТ'!Область_печати</vt:lpstr>
      <vt:lpstr>Лист1!Область_печати</vt:lpstr>
      <vt:lpstr>'Свод в программу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Биккинина</dc:creator>
  <cp:lastModifiedBy>Мухамадиева Гузель Тальгатовна</cp:lastModifiedBy>
  <cp:lastPrinted>2014-07-17T13:21:32Z</cp:lastPrinted>
  <dcterms:created xsi:type="dcterms:W3CDTF">2013-03-14T05:45:16Z</dcterms:created>
  <dcterms:modified xsi:type="dcterms:W3CDTF">2014-07-17T13:21:46Z</dcterms:modified>
</cp:coreProperties>
</file>